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kaufsjournal" sheetId="1" state="visible" r:id="rId1"/>
    <sheet name="Produkte" sheetId="2" state="visible" r:id="rId2"/>
    <sheet name="Monatlich" sheetId="3" state="visible" r:id="rId3"/>
    <sheet name="Lis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#,##0.00 &quot;€&quot;"/>
    <numFmt numFmtId="168" formatCode="dd.mm.yyyy"/>
    <numFmt numFmtId="169" formatCode="[$-407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69" fontId="8" fillId="0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3" customWidth="1" min="3" max="3"/>
    <col width="6" customWidth="1" min="4" max="4"/>
    <col width="11" customWidth="1" min="5" max="5"/>
    <col width="10" customWidth="1" min="6" max="6"/>
    <col width="12" customWidth="1" min="7" max="7"/>
    <col width="15" customWidth="1" min="8" max="8"/>
  </cols>
  <sheetData>
    <row r="1" ht="26" customHeight="1">
      <c r="A1" s="1" t="inlineStr">
        <is>
          <t>SALVIX · Verkaufs-Tracker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Verkaufsjournal</t>
        </is>
      </c>
    </row>
    <row r="4">
      <c r="A4" s="5" t="inlineStr">
        <is>
          <t>Eine Zeile pro Verkauf. Der Preis kommt aus Produkte, die Summe zieht den Rabatt ab.</t>
        </is>
      </c>
    </row>
    <row r="5"/>
    <row r="6">
      <c r="A6" s="6" t="inlineStr">
        <is>
          <t>Bestellungen</t>
        </is>
      </c>
      <c r="B6" s="7">
        <f>COUNTA($A$10:$A$200)</f>
        <v/>
      </c>
      <c r="C6" s="6" t="inlineStr">
        <is>
          <t>Stück</t>
        </is>
      </c>
      <c r="D6" s="7">
        <f>SUM($D$10:$D$200)</f>
        <v/>
      </c>
      <c r="E6" s="6" t="inlineStr">
        <is>
          <t>Umsatz</t>
        </is>
      </c>
      <c r="F6" s="8">
        <f>SUM($G$10:$G$200)</f>
        <v/>
      </c>
      <c r="G6" s="6" t="inlineStr">
        <is>
          <t>Ø Bestellwert</t>
        </is>
      </c>
      <c r="H6" s="8">
        <f>IFERROR(F6/B6,0)</f>
        <v/>
      </c>
    </row>
    <row r="7"/>
    <row r="8"/>
    <row r="9" ht="20" customHeight="1">
      <c r="A9" s="9" t="inlineStr">
        <is>
          <t>Datum</t>
        </is>
      </c>
      <c r="B9" s="9" t="inlineStr">
        <is>
          <t>Produkt</t>
        </is>
      </c>
      <c r="C9" s="9" t="inlineStr">
        <is>
          <t>Kanal</t>
        </is>
      </c>
      <c r="D9" s="9" t="inlineStr">
        <is>
          <t>Menge</t>
        </is>
      </c>
      <c r="E9" s="9" t="inlineStr">
        <is>
          <t>Stückpreis</t>
        </is>
      </c>
      <c r="F9" s="9" t="inlineStr">
        <is>
          <t>Rabatt</t>
        </is>
      </c>
      <c r="G9" s="9" t="inlineStr">
        <is>
          <t>Gesamt</t>
        </is>
      </c>
      <c r="H9" s="9" t="inlineStr">
        <is>
          <t>Kunde</t>
        </is>
      </c>
    </row>
    <row r="10">
      <c r="A10" s="10" t="n">
        <v>46144</v>
      </c>
      <c r="B10" s="11" t="inlineStr">
        <is>
          <t>Kerze groß</t>
        </is>
      </c>
      <c r="C10" s="11" t="inlineStr">
        <is>
          <t>Im Laden</t>
        </is>
      </c>
      <c r="D10" s="12" t="n">
        <v>3</v>
      </c>
      <c r="E10" s="13">
        <f>IF($B10="","",IFERROR(VLOOKUP($B10,'Produkte'!$A$10:$B$29,2,FALSE),0))</f>
        <v/>
      </c>
      <c r="F10" s="14" t="n">
        <v>0</v>
      </c>
      <c r="G10" s="13">
        <f>IF(OR($D10="",$E10=""),"",$D10*$E10*(1-N($F10)))</f>
        <v/>
      </c>
      <c r="H10" s="11" t="inlineStr">
        <is>
          <t>Laufkundschaft</t>
        </is>
      </c>
    </row>
    <row r="11">
      <c r="A11" s="15" t="n">
        <v>46145</v>
      </c>
      <c r="B11" s="16" t="inlineStr">
        <is>
          <t>Geschenkbox</t>
        </is>
      </c>
      <c r="C11" s="16" t="inlineStr">
        <is>
          <t>Onlineshop</t>
        </is>
      </c>
      <c r="D11" s="17" t="n">
        <v>2</v>
      </c>
      <c r="E11" s="18">
        <f>IF($B11="","",IFERROR(VLOOKUP($B11,'Produkte'!$A$10:$B$29,2,FALSE),0))</f>
        <v/>
      </c>
      <c r="F11" s="19" t="n">
        <v>0.1</v>
      </c>
      <c r="G11" s="18">
        <f>IF(OR($D11="",$E11=""),"",$D11*$E11*(1-N($F11)))</f>
        <v/>
      </c>
      <c r="H11" s="16" t="inlineStr">
        <is>
          <t>R. Hale</t>
        </is>
      </c>
    </row>
    <row r="12">
      <c r="A12" s="10" t="n">
        <v>46148</v>
      </c>
      <c r="B12" s="11" t="inlineStr">
        <is>
          <t>Duftwachs</t>
        </is>
      </c>
      <c r="C12" s="11" t="inlineStr">
        <is>
          <t>Marktstand</t>
        </is>
      </c>
      <c r="D12" s="12" t="n">
        <v>12</v>
      </c>
      <c r="E12" s="13">
        <f>IF($B12="","",IFERROR(VLOOKUP($B12,'Produkte'!$A$10:$B$29,2,FALSE),0))</f>
        <v/>
      </c>
      <c r="F12" s="14" t="n">
        <v>0</v>
      </c>
      <c r="G12" s="13">
        <f>IF(OR($D12="",$E12=""),"",$D12*$E12*(1-N($F12)))</f>
        <v/>
      </c>
      <c r="H12" s="11" t="inlineStr">
        <is>
          <t>Laufkundschaft</t>
        </is>
      </c>
    </row>
    <row r="13">
      <c r="A13" s="15" t="n">
        <v>46151</v>
      </c>
      <c r="B13" s="16" t="inlineStr">
        <is>
          <t>Diffusor</t>
        </is>
      </c>
      <c r="C13" s="16" t="inlineStr">
        <is>
          <t>Onlineshop</t>
        </is>
      </c>
      <c r="D13" s="17" t="n">
        <v>1</v>
      </c>
      <c r="E13" s="18">
        <f>IF($B13="","",IFERROR(VLOOKUP($B13,'Produkte'!$A$10:$B$29,2,FALSE),0))</f>
        <v/>
      </c>
      <c r="F13" s="19" t="n">
        <v>0</v>
      </c>
      <c r="G13" s="18">
        <f>IF(OR($D13="",$E13=""),"",$D13*$E13*(1-N($F13)))</f>
        <v/>
      </c>
      <c r="H13" s="16" t="inlineStr">
        <is>
          <t>S. Ito</t>
        </is>
      </c>
    </row>
    <row r="14">
      <c r="A14" s="10" t="n">
        <v>46156</v>
      </c>
      <c r="B14" s="11" t="inlineStr">
        <is>
          <t>Kerze klein</t>
        </is>
      </c>
      <c r="C14" s="11" t="inlineStr">
        <is>
          <t>Großhandel</t>
        </is>
      </c>
      <c r="D14" s="12" t="n">
        <v>40</v>
      </c>
      <c r="E14" s="13">
        <f>IF($B14="","",IFERROR(VLOOKUP($B14,'Produkte'!$A$10:$B$29,2,FALSE),0))</f>
        <v/>
      </c>
      <c r="F14" s="14" t="n">
        <v>0.25</v>
      </c>
      <c r="G14" s="13">
        <f>IF(OR($D14="",$E14=""),"",$D14*$E14*(1-N($F14)))</f>
        <v/>
      </c>
      <c r="H14" s="11" t="inlineStr">
        <is>
          <t>Corner Gifts</t>
        </is>
      </c>
    </row>
    <row r="15">
      <c r="A15" s="15" t="n">
        <v>46162</v>
      </c>
      <c r="B15" s="16" t="inlineStr">
        <is>
          <t>Nachfüllöl</t>
        </is>
      </c>
      <c r="C15" s="16" t="inlineStr">
        <is>
          <t>Telefonbestellung</t>
        </is>
      </c>
      <c r="D15" s="17" t="n">
        <v>4</v>
      </c>
      <c r="E15" s="18">
        <f>IF($B15="","",IFERROR(VLOOKUP($B15,'Produkte'!$A$10:$B$29,2,FALSE),0))</f>
        <v/>
      </c>
      <c r="F15" s="19" t="n">
        <v>0</v>
      </c>
      <c r="G15" s="18">
        <f>IF(OR($D15="",$E15=""),"",$D15*$E15*(1-N($F15)))</f>
        <v/>
      </c>
      <c r="H15" s="16" t="inlineStr">
        <is>
          <t>M. Grant</t>
        </is>
      </c>
    </row>
    <row r="16">
      <c r="A16" s="10" t="n">
        <v>46169</v>
      </c>
      <c r="B16" s="11" t="inlineStr">
        <is>
          <t>Geschenkbox</t>
        </is>
      </c>
      <c r="C16" s="11" t="inlineStr">
        <is>
          <t>Im Laden</t>
        </is>
      </c>
      <c r="D16" s="12" t="n">
        <v>1</v>
      </c>
      <c r="E16" s="13">
        <f>IF($B16="","",IFERROR(VLOOKUP($B16,'Produkte'!$A$10:$B$29,2,FALSE),0))</f>
        <v/>
      </c>
      <c r="F16" s="14" t="n">
        <v>0</v>
      </c>
      <c r="G16" s="13">
        <f>IF(OR($D16="",$E16=""),"",$D16*$E16*(1-N($F16)))</f>
        <v/>
      </c>
      <c r="H16" s="11" t="inlineStr">
        <is>
          <t>Laufkundschaft</t>
        </is>
      </c>
    </row>
    <row r="17">
      <c r="A17" s="15" t="n">
        <v>46174</v>
      </c>
      <c r="B17" s="16" t="inlineStr">
        <is>
          <t>Kerze groß</t>
        </is>
      </c>
      <c r="C17" s="16" t="inlineStr">
        <is>
          <t>Onlineshop</t>
        </is>
      </c>
      <c r="D17" s="17" t="n">
        <v>2</v>
      </c>
      <c r="E17" s="18">
        <f>IF($B17="","",IFERROR(VLOOKUP($B17,'Produkte'!$A$10:$B$29,2,FALSE),0))</f>
        <v/>
      </c>
      <c r="F17" s="19" t="n">
        <v>0.15</v>
      </c>
      <c r="G17" s="18">
        <f>IF(OR($D17="",$E17=""),"",$D17*$E17*(1-N($F17)))</f>
        <v/>
      </c>
      <c r="H17" s="16" t="inlineStr">
        <is>
          <t>P. Novak</t>
        </is>
      </c>
    </row>
    <row r="18">
      <c r="A18" s="10" t="n">
        <v>46177</v>
      </c>
      <c r="B18" s="11" t="inlineStr">
        <is>
          <t>Diffusor</t>
        </is>
      </c>
      <c r="C18" s="11" t="inlineStr">
        <is>
          <t>Marktstand</t>
        </is>
      </c>
      <c r="D18" s="12" t="n">
        <v>3</v>
      </c>
      <c r="E18" s="13">
        <f>IF($B18="","",IFERROR(VLOOKUP($B18,'Produkte'!$A$10:$B$29,2,FALSE),0))</f>
        <v/>
      </c>
      <c r="F18" s="14" t="n">
        <v>0</v>
      </c>
      <c r="G18" s="13">
        <f>IF(OR($D18="",$E18=""),"",$D18*$E18*(1-N($F18)))</f>
        <v/>
      </c>
      <c r="H18" s="11" t="inlineStr">
        <is>
          <t>Laufkundschaft</t>
        </is>
      </c>
    </row>
    <row r="19">
      <c r="A19" s="15" t="n">
        <v>46183</v>
      </c>
      <c r="B19" s="16" t="inlineStr">
        <is>
          <t>Kerze klein</t>
        </is>
      </c>
      <c r="C19" s="16" t="inlineStr">
        <is>
          <t>Im Laden</t>
        </is>
      </c>
      <c r="D19" s="17" t="n">
        <v>6</v>
      </c>
      <c r="E19" s="18">
        <f>IF($B19="","",IFERROR(VLOOKUP($B19,'Produkte'!$A$10:$B$29,2,FALSE),0))</f>
        <v/>
      </c>
      <c r="F19" s="19" t="n">
        <v>0</v>
      </c>
      <c r="G19" s="18">
        <f>IF(OR($D19="",$E19=""),"",$D19*$E19*(1-N($F19)))</f>
        <v/>
      </c>
      <c r="H19" s="16" t="inlineStr">
        <is>
          <t>Laufkundschaft</t>
        </is>
      </c>
    </row>
    <row r="20">
      <c r="A20" s="10" t="n">
        <v>46189</v>
      </c>
      <c r="B20" s="11" t="inlineStr">
        <is>
          <t>Geschenkbox</t>
        </is>
      </c>
      <c r="C20" s="11" t="inlineStr">
        <is>
          <t>Großhandel</t>
        </is>
      </c>
      <c r="D20" s="12" t="n">
        <v>15</v>
      </c>
      <c r="E20" s="13">
        <f>IF($B20="","",IFERROR(VLOOKUP($B20,'Produkte'!$A$10:$B$29,2,FALSE),0))</f>
        <v/>
      </c>
      <c r="F20" s="14" t="n">
        <v>0.2</v>
      </c>
      <c r="G20" s="13">
        <f>IF(OR($D20="",$E20=""),"",$D20*$E20*(1-N($F20)))</f>
        <v/>
      </c>
      <c r="H20" s="11" t="inlineStr">
        <is>
          <t>Corner Gifts</t>
        </is>
      </c>
    </row>
    <row r="21">
      <c r="A21" s="15" t="n">
        <v>46196</v>
      </c>
      <c r="B21" s="16" t="inlineStr">
        <is>
          <t>Duftwachs</t>
        </is>
      </c>
      <c r="C21" s="16" t="inlineStr">
        <is>
          <t>Onlineshop</t>
        </is>
      </c>
      <c r="D21" s="17" t="n">
        <v>8</v>
      </c>
      <c r="E21" s="18">
        <f>IF($B21="","",IFERROR(VLOOKUP($B21,'Produkte'!$A$10:$B$29,2,FALSE),0))</f>
        <v/>
      </c>
      <c r="F21" s="19" t="n">
        <v>0</v>
      </c>
      <c r="G21" s="18">
        <f>IF(OR($D21="",$E21=""),"",$D21*$E21*(1-N($F21)))</f>
        <v/>
      </c>
      <c r="H21" s="16" t="inlineStr">
        <is>
          <t>L. Moreau</t>
        </is>
      </c>
    </row>
    <row r="22">
      <c r="A22" s="10" t="n"/>
      <c r="B22" s="11" t="n"/>
      <c r="C22" s="11" t="n"/>
      <c r="D22" s="12" t="n"/>
      <c r="E22" s="13">
        <f>IF($B22="","",IFERROR(VLOOKUP($B22,'Produkte'!$A$10:$B$29,2,FALSE),0))</f>
        <v/>
      </c>
      <c r="F22" s="14" t="n"/>
      <c r="G22" s="13">
        <f>IF(OR($D22="",$E22=""),"",$D22*$E22*(1-N($F22)))</f>
        <v/>
      </c>
      <c r="H22" s="11" t="n"/>
    </row>
    <row r="23">
      <c r="A23" s="15" t="n"/>
      <c r="B23" s="16" t="n"/>
      <c r="C23" s="16" t="n"/>
      <c r="D23" s="17" t="n"/>
      <c r="E23" s="18">
        <f>IF($B23="","",IFERROR(VLOOKUP($B23,'Produkte'!$A$10:$B$29,2,FALSE),0))</f>
        <v/>
      </c>
      <c r="F23" s="19" t="n"/>
      <c r="G23" s="18">
        <f>IF(OR($D23="",$E23=""),"",$D23*$E23*(1-N($F23)))</f>
        <v/>
      </c>
      <c r="H23" s="16" t="n"/>
    </row>
    <row r="24">
      <c r="A24" s="10" t="n"/>
      <c r="B24" s="11" t="n"/>
      <c r="C24" s="11" t="n"/>
      <c r="D24" s="12" t="n"/>
      <c r="E24" s="13">
        <f>IF($B24="","",IFERROR(VLOOKUP($B24,'Produkte'!$A$10:$B$29,2,FALSE),0))</f>
        <v/>
      </c>
      <c r="F24" s="14" t="n"/>
      <c r="G24" s="13">
        <f>IF(OR($D24="",$E24=""),"",$D24*$E24*(1-N($F24)))</f>
        <v/>
      </c>
      <c r="H24" s="11" t="n"/>
    </row>
    <row r="25">
      <c r="A25" s="15" t="n"/>
      <c r="B25" s="16" t="n"/>
      <c r="C25" s="16" t="n"/>
      <c r="D25" s="17" t="n"/>
      <c r="E25" s="18">
        <f>IF($B25="","",IFERROR(VLOOKUP($B25,'Produkte'!$A$10:$B$29,2,FALSE),0))</f>
        <v/>
      </c>
      <c r="F25" s="19" t="n"/>
      <c r="G25" s="18">
        <f>IF(OR($D25="",$E25=""),"",$D25*$E25*(1-N($F25)))</f>
        <v/>
      </c>
      <c r="H25" s="16" t="n"/>
    </row>
    <row r="26">
      <c r="A26" s="10" t="n"/>
      <c r="B26" s="11" t="n"/>
      <c r="C26" s="11" t="n"/>
      <c r="D26" s="12" t="n"/>
      <c r="E26" s="13">
        <f>IF($B26="","",IFERROR(VLOOKUP($B26,'Produkte'!$A$10:$B$29,2,FALSE),0))</f>
        <v/>
      </c>
      <c r="F26" s="14" t="n"/>
      <c r="G26" s="13">
        <f>IF(OR($D26="",$E26=""),"",$D26*$E26*(1-N($F26)))</f>
        <v/>
      </c>
      <c r="H26" s="11" t="n"/>
    </row>
    <row r="27">
      <c r="A27" s="15" t="n"/>
      <c r="B27" s="16" t="n"/>
      <c r="C27" s="16" t="n"/>
      <c r="D27" s="17" t="n"/>
      <c r="E27" s="18">
        <f>IF($B27="","",IFERROR(VLOOKUP($B27,'Produkte'!$A$10:$B$29,2,FALSE),0))</f>
        <v/>
      </c>
      <c r="F27" s="19" t="n"/>
      <c r="G27" s="18">
        <f>IF(OR($D27="",$E27=""),"",$D27*$E27*(1-N($F27)))</f>
        <v/>
      </c>
      <c r="H27" s="16" t="n"/>
    </row>
    <row r="28">
      <c r="A28" s="10" t="n"/>
      <c r="B28" s="11" t="n"/>
      <c r="C28" s="11" t="n"/>
      <c r="D28" s="12" t="n"/>
      <c r="E28" s="13">
        <f>IF($B28="","",IFERROR(VLOOKUP($B28,'Produkte'!$A$10:$B$29,2,FALSE),0))</f>
        <v/>
      </c>
      <c r="F28" s="14" t="n"/>
      <c r="G28" s="13">
        <f>IF(OR($D28="",$E28=""),"",$D28*$E28*(1-N($F28)))</f>
        <v/>
      </c>
      <c r="H28" s="11" t="n"/>
    </row>
    <row r="29">
      <c r="A29" s="15" t="n"/>
      <c r="B29" s="16" t="n"/>
      <c r="C29" s="16" t="n"/>
      <c r="D29" s="17" t="n"/>
      <c r="E29" s="18">
        <f>IF($B29="","",IFERROR(VLOOKUP($B29,'Produkte'!$A$10:$B$29,2,FALSE),0))</f>
        <v/>
      </c>
      <c r="F29" s="19" t="n"/>
      <c r="G29" s="18">
        <f>IF(OR($D29="",$E29=""),"",$D29*$E29*(1-N($F29)))</f>
        <v/>
      </c>
      <c r="H29" s="16" t="n"/>
    </row>
    <row r="30">
      <c r="A30" s="10" t="n"/>
      <c r="B30" s="11" t="n"/>
      <c r="C30" s="11" t="n"/>
      <c r="D30" s="12" t="n"/>
      <c r="E30" s="13">
        <f>IF($B30="","",IFERROR(VLOOKUP($B30,'Produkte'!$A$10:$B$29,2,FALSE),0))</f>
        <v/>
      </c>
      <c r="F30" s="14" t="n"/>
      <c r="G30" s="13">
        <f>IF(OR($D30="",$E30=""),"",$D30*$E30*(1-N($F30)))</f>
        <v/>
      </c>
      <c r="H30" s="11" t="n"/>
    </row>
    <row r="31">
      <c r="A31" s="15" t="n"/>
      <c r="B31" s="16" t="n"/>
      <c r="C31" s="16" t="n"/>
      <c r="D31" s="17" t="n"/>
      <c r="E31" s="18">
        <f>IF($B31="","",IFERROR(VLOOKUP($B31,'Produkte'!$A$10:$B$29,2,FALSE),0))</f>
        <v/>
      </c>
      <c r="F31" s="19" t="n"/>
      <c r="G31" s="18">
        <f>IF(OR($D31="",$E31=""),"",$D31*$E31*(1-N($F31)))</f>
        <v/>
      </c>
      <c r="H31" s="16" t="n"/>
    </row>
    <row r="32">
      <c r="A32" s="10" t="n"/>
      <c r="B32" s="11" t="n"/>
      <c r="C32" s="11" t="n"/>
      <c r="D32" s="12" t="n"/>
      <c r="E32" s="13">
        <f>IF($B32="","",IFERROR(VLOOKUP($B32,'Produkte'!$A$10:$B$29,2,FALSE),0))</f>
        <v/>
      </c>
      <c r="F32" s="14" t="n"/>
      <c r="G32" s="13">
        <f>IF(OR($D32="",$E32=""),"",$D32*$E32*(1-N($F32)))</f>
        <v/>
      </c>
      <c r="H32" s="11" t="n"/>
    </row>
    <row r="33">
      <c r="A33" s="15" t="n"/>
      <c r="B33" s="16" t="n"/>
      <c r="C33" s="16" t="n"/>
      <c r="D33" s="17" t="n"/>
      <c r="E33" s="18">
        <f>IF($B33="","",IFERROR(VLOOKUP($B33,'Produkte'!$A$10:$B$29,2,FALSE),0))</f>
        <v/>
      </c>
      <c r="F33" s="19" t="n"/>
      <c r="G33" s="18">
        <f>IF(OR($D33="",$E33=""),"",$D33*$E33*(1-N($F33)))</f>
        <v/>
      </c>
      <c r="H33" s="16" t="n"/>
    </row>
    <row r="34">
      <c r="A34" s="10" t="n"/>
      <c r="B34" s="11" t="n"/>
      <c r="C34" s="11" t="n"/>
      <c r="D34" s="12" t="n"/>
      <c r="E34" s="13">
        <f>IF($B34="","",IFERROR(VLOOKUP($B34,'Produkte'!$A$10:$B$29,2,FALSE),0))</f>
        <v/>
      </c>
      <c r="F34" s="14" t="n"/>
      <c r="G34" s="13">
        <f>IF(OR($D34="",$E34=""),"",$D34*$E34*(1-N($F34)))</f>
        <v/>
      </c>
      <c r="H34" s="11" t="n"/>
    </row>
    <row r="35">
      <c r="A35" s="15" t="n"/>
      <c r="B35" s="16" t="n"/>
      <c r="C35" s="16" t="n"/>
      <c r="D35" s="17" t="n"/>
      <c r="E35" s="18">
        <f>IF($B35="","",IFERROR(VLOOKUP($B35,'Produkte'!$A$10:$B$29,2,FALSE),0))</f>
        <v/>
      </c>
      <c r="F35" s="19" t="n"/>
      <c r="G35" s="18">
        <f>IF(OR($D35="",$E35=""),"",$D35*$E35*(1-N($F35)))</f>
        <v/>
      </c>
      <c r="H35" s="16" t="n"/>
    </row>
    <row r="36">
      <c r="A36" s="10" t="n"/>
      <c r="B36" s="11" t="n"/>
      <c r="C36" s="11" t="n"/>
      <c r="D36" s="12" t="n"/>
      <c r="E36" s="13">
        <f>IF($B36="","",IFERROR(VLOOKUP($B36,'Produkte'!$A$10:$B$29,2,FALSE),0))</f>
        <v/>
      </c>
      <c r="F36" s="14" t="n"/>
      <c r="G36" s="13">
        <f>IF(OR($D36="",$E36=""),"",$D36*$E36*(1-N($F36)))</f>
        <v/>
      </c>
      <c r="H36" s="11" t="n"/>
    </row>
    <row r="37">
      <c r="A37" s="15" t="n"/>
      <c r="B37" s="16" t="n"/>
      <c r="C37" s="16" t="n"/>
      <c r="D37" s="17" t="n"/>
      <c r="E37" s="18">
        <f>IF($B37="","",IFERROR(VLOOKUP($B37,'Produkte'!$A$10:$B$29,2,FALSE),0))</f>
        <v/>
      </c>
      <c r="F37" s="19" t="n"/>
      <c r="G37" s="18">
        <f>IF(OR($D37="",$E37=""),"",$D37*$E37*(1-N($F37)))</f>
        <v/>
      </c>
      <c r="H37" s="16" t="n"/>
    </row>
    <row r="38">
      <c r="A38" s="10" t="n"/>
      <c r="B38" s="11" t="n"/>
      <c r="C38" s="11" t="n"/>
      <c r="D38" s="12" t="n"/>
      <c r="E38" s="13">
        <f>IF($B38="","",IFERROR(VLOOKUP($B38,'Produkte'!$A$10:$B$29,2,FALSE),0))</f>
        <v/>
      </c>
      <c r="F38" s="14" t="n"/>
      <c r="G38" s="13">
        <f>IF(OR($D38="",$E38=""),"",$D38*$E38*(1-N($F38)))</f>
        <v/>
      </c>
      <c r="H38" s="11" t="n"/>
    </row>
    <row r="39">
      <c r="A39" s="15" t="n"/>
      <c r="B39" s="16" t="n"/>
      <c r="C39" s="16" t="n"/>
      <c r="D39" s="17" t="n"/>
      <c r="E39" s="18">
        <f>IF($B39="","",IFERROR(VLOOKUP($B39,'Produkte'!$A$10:$B$29,2,FALSE),0))</f>
        <v/>
      </c>
      <c r="F39" s="19" t="n"/>
      <c r="G39" s="18">
        <f>IF(OR($D39="",$E39=""),"",$D39*$E39*(1-N($F39)))</f>
        <v/>
      </c>
      <c r="H39" s="16" t="n"/>
    </row>
    <row r="40">
      <c r="A40" s="10" t="n"/>
      <c r="B40" s="11" t="n"/>
      <c r="C40" s="11" t="n"/>
      <c r="D40" s="12" t="n"/>
      <c r="E40" s="13">
        <f>IF($B40="","",IFERROR(VLOOKUP($B40,'Produkte'!$A$10:$B$29,2,FALSE),0))</f>
        <v/>
      </c>
      <c r="F40" s="14" t="n"/>
      <c r="G40" s="13">
        <f>IF(OR($D40="",$E40=""),"",$D40*$E40*(1-N($F40)))</f>
        <v/>
      </c>
      <c r="H40" s="11" t="n"/>
    </row>
    <row r="41">
      <c r="A41" s="15" t="n"/>
      <c r="B41" s="16" t="n"/>
      <c r="C41" s="16" t="n"/>
      <c r="D41" s="17" t="n"/>
      <c r="E41" s="18">
        <f>IF($B41="","",IFERROR(VLOOKUP($B41,'Produkte'!$A$10:$B$29,2,FALSE),0))</f>
        <v/>
      </c>
      <c r="F41" s="19" t="n"/>
      <c r="G41" s="18">
        <f>IF(OR($D41="",$E41=""),"",$D41*$E41*(1-N($F41)))</f>
        <v/>
      </c>
      <c r="H41" s="16" t="n"/>
    </row>
    <row r="42">
      <c r="A42" s="10" t="n"/>
      <c r="B42" s="11" t="n"/>
      <c r="C42" s="11" t="n"/>
      <c r="D42" s="12" t="n"/>
      <c r="E42" s="13">
        <f>IF($B42="","",IFERROR(VLOOKUP($B42,'Produkte'!$A$10:$B$29,2,FALSE),0))</f>
        <v/>
      </c>
      <c r="F42" s="14" t="n"/>
      <c r="G42" s="13">
        <f>IF(OR($D42="",$E42=""),"",$D42*$E42*(1-N($F42)))</f>
        <v/>
      </c>
      <c r="H42" s="11" t="n"/>
    </row>
    <row r="43">
      <c r="A43" s="15" t="n"/>
      <c r="B43" s="16" t="n"/>
      <c r="C43" s="16" t="n"/>
      <c r="D43" s="17" t="n"/>
      <c r="E43" s="18">
        <f>IF($B43="","",IFERROR(VLOOKUP($B43,'Produkte'!$A$10:$B$29,2,FALSE),0))</f>
        <v/>
      </c>
      <c r="F43" s="19" t="n"/>
      <c r="G43" s="18">
        <f>IF(OR($D43="",$E43=""),"",$D43*$E43*(1-N($F43)))</f>
        <v/>
      </c>
      <c r="H43" s="16" t="n"/>
    </row>
    <row r="44">
      <c r="A44" s="10" t="n"/>
      <c r="B44" s="11" t="n"/>
      <c r="C44" s="11" t="n"/>
      <c r="D44" s="12" t="n"/>
      <c r="E44" s="13">
        <f>IF($B44="","",IFERROR(VLOOKUP($B44,'Produkte'!$A$10:$B$29,2,FALSE),0))</f>
        <v/>
      </c>
      <c r="F44" s="14" t="n"/>
      <c r="G44" s="13">
        <f>IF(OR($D44="",$E44=""),"",$D44*$E44*(1-N($F44)))</f>
        <v/>
      </c>
      <c r="H44" s="11" t="n"/>
    </row>
    <row r="45">
      <c r="A45" s="15" t="n"/>
      <c r="B45" s="16" t="n"/>
      <c r="C45" s="16" t="n"/>
      <c r="D45" s="17" t="n"/>
      <c r="E45" s="18">
        <f>IF($B45="","",IFERROR(VLOOKUP($B45,'Produkte'!$A$10:$B$29,2,FALSE),0))</f>
        <v/>
      </c>
      <c r="F45" s="19" t="n"/>
      <c r="G45" s="18">
        <f>IF(OR($D45="",$E45=""),"",$D45*$E45*(1-N($F45)))</f>
        <v/>
      </c>
      <c r="H45" s="16" t="n"/>
    </row>
    <row r="46">
      <c r="A46" s="10" t="n"/>
      <c r="B46" s="11" t="n"/>
      <c r="C46" s="11" t="n"/>
      <c r="D46" s="12" t="n"/>
      <c r="E46" s="13">
        <f>IF($B46="","",IFERROR(VLOOKUP($B46,'Produkte'!$A$10:$B$29,2,FALSE),0))</f>
        <v/>
      </c>
      <c r="F46" s="14" t="n"/>
      <c r="G46" s="13">
        <f>IF(OR($D46="",$E46=""),"",$D46*$E46*(1-N($F46)))</f>
        <v/>
      </c>
      <c r="H46" s="11" t="n"/>
    </row>
    <row r="47">
      <c r="A47" s="15" t="n"/>
      <c r="B47" s="16" t="n"/>
      <c r="C47" s="16" t="n"/>
      <c r="D47" s="17" t="n"/>
      <c r="E47" s="18">
        <f>IF($B47="","",IFERROR(VLOOKUP($B47,'Produkte'!$A$10:$B$29,2,FALSE),0))</f>
        <v/>
      </c>
      <c r="F47" s="19" t="n"/>
      <c r="G47" s="18">
        <f>IF(OR($D47="",$E47=""),"",$D47*$E47*(1-N($F47)))</f>
        <v/>
      </c>
      <c r="H47" s="16" t="n"/>
    </row>
    <row r="48">
      <c r="A48" s="10" t="n"/>
      <c r="B48" s="11" t="n"/>
      <c r="C48" s="11" t="n"/>
      <c r="D48" s="12" t="n"/>
      <c r="E48" s="13">
        <f>IF($B48="","",IFERROR(VLOOKUP($B48,'Produkte'!$A$10:$B$29,2,FALSE),0))</f>
        <v/>
      </c>
      <c r="F48" s="14" t="n"/>
      <c r="G48" s="13">
        <f>IF(OR($D48="",$E48=""),"",$D48*$E48*(1-N($F48)))</f>
        <v/>
      </c>
      <c r="H48" s="11" t="n"/>
    </row>
    <row r="49">
      <c r="A49" s="15" t="n"/>
      <c r="B49" s="16" t="n"/>
      <c r="C49" s="16" t="n"/>
      <c r="D49" s="17" t="n"/>
      <c r="E49" s="18">
        <f>IF($B49="","",IFERROR(VLOOKUP($B49,'Produkte'!$A$10:$B$29,2,FALSE),0))</f>
        <v/>
      </c>
      <c r="F49" s="19" t="n"/>
      <c r="G49" s="18">
        <f>IF(OR($D49="",$E49=""),"",$D49*$E49*(1-N($F49)))</f>
        <v/>
      </c>
      <c r="H49" s="16" t="n"/>
    </row>
    <row r="50">
      <c r="A50" s="10" t="n"/>
      <c r="B50" s="11" t="n"/>
      <c r="C50" s="11" t="n"/>
      <c r="D50" s="12" t="n"/>
      <c r="E50" s="13">
        <f>IF($B50="","",IFERROR(VLOOKUP($B50,'Produkte'!$A$10:$B$29,2,FALSE),0))</f>
        <v/>
      </c>
      <c r="F50" s="14" t="n"/>
      <c r="G50" s="13">
        <f>IF(OR($D50="",$E50=""),"",$D50*$E50*(1-N($F50)))</f>
        <v/>
      </c>
      <c r="H50" s="11" t="n"/>
    </row>
    <row r="51">
      <c r="A51" s="15" t="n"/>
      <c r="B51" s="16" t="n"/>
      <c r="C51" s="16" t="n"/>
      <c r="D51" s="17" t="n"/>
      <c r="E51" s="18">
        <f>IF($B51="","",IFERROR(VLOOKUP($B51,'Produkte'!$A$10:$B$29,2,FALSE),0))</f>
        <v/>
      </c>
      <c r="F51" s="19" t="n"/>
      <c r="G51" s="18">
        <f>IF(OR($D51="",$E51=""),"",$D51*$E51*(1-N($F51)))</f>
        <v/>
      </c>
      <c r="H51" s="16" t="n"/>
    </row>
    <row r="52">
      <c r="A52" s="10" t="n"/>
      <c r="B52" s="11" t="n"/>
      <c r="C52" s="11" t="n"/>
      <c r="D52" s="12" t="n"/>
      <c r="E52" s="13">
        <f>IF($B52="","",IFERROR(VLOOKUP($B52,'Produkte'!$A$10:$B$29,2,FALSE),0))</f>
        <v/>
      </c>
      <c r="F52" s="14" t="n"/>
      <c r="G52" s="13">
        <f>IF(OR($D52="",$E52=""),"",$D52*$E52*(1-N($F52)))</f>
        <v/>
      </c>
      <c r="H52" s="11" t="n"/>
    </row>
    <row r="53">
      <c r="A53" s="15" t="n"/>
      <c r="B53" s="16" t="n"/>
      <c r="C53" s="16" t="n"/>
      <c r="D53" s="17" t="n"/>
      <c r="E53" s="18">
        <f>IF($B53="","",IFERROR(VLOOKUP($B53,'Produkte'!$A$10:$B$29,2,FALSE),0))</f>
        <v/>
      </c>
      <c r="F53" s="19" t="n"/>
      <c r="G53" s="18">
        <f>IF(OR($D53="",$E53=""),"",$D53*$E53*(1-N($F53)))</f>
        <v/>
      </c>
      <c r="H53" s="16" t="n"/>
    </row>
    <row r="54">
      <c r="A54" s="10" t="n"/>
      <c r="B54" s="11" t="n"/>
      <c r="C54" s="11" t="n"/>
      <c r="D54" s="12" t="n"/>
      <c r="E54" s="13">
        <f>IF($B54="","",IFERROR(VLOOKUP($B54,'Produkte'!$A$10:$B$29,2,FALSE),0))</f>
        <v/>
      </c>
      <c r="F54" s="14" t="n"/>
      <c r="G54" s="13">
        <f>IF(OR($D54="",$E54=""),"",$D54*$E54*(1-N($F54)))</f>
        <v/>
      </c>
      <c r="H54" s="11" t="n"/>
    </row>
    <row r="55">
      <c r="A55" s="15" t="n"/>
      <c r="B55" s="16" t="n"/>
      <c r="C55" s="16" t="n"/>
      <c r="D55" s="17" t="n"/>
      <c r="E55" s="18">
        <f>IF($B55="","",IFERROR(VLOOKUP($B55,'Produkte'!$A$10:$B$29,2,FALSE),0))</f>
        <v/>
      </c>
      <c r="F55" s="19" t="n"/>
      <c r="G55" s="18">
        <f>IF(OR($D55="",$E55=""),"",$D55*$E55*(1-N($F55)))</f>
        <v/>
      </c>
      <c r="H55" s="16" t="n"/>
    </row>
    <row r="56">
      <c r="A56" s="10" t="n"/>
      <c r="B56" s="11" t="n"/>
      <c r="C56" s="11" t="n"/>
      <c r="D56" s="12" t="n"/>
      <c r="E56" s="13">
        <f>IF($B56="","",IFERROR(VLOOKUP($B56,'Produkte'!$A$10:$B$29,2,FALSE),0))</f>
        <v/>
      </c>
      <c r="F56" s="14" t="n"/>
      <c r="G56" s="13">
        <f>IF(OR($D56="",$E56=""),"",$D56*$E56*(1-N($F56)))</f>
        <v/>
      </c>
      <c r="H56" s="11" t="n"/>
    </row>
    <row r="57">
      <c r="A57" s="15" t="n"/>
      <c r="B57" s="16" t="n"/>
      <c r="C57" s="16" t="n"/>
      <c r="D57" s="17" t="n"/>
      <c r="E57" s="18">
        <f>IF($B57="","",IFERROR(VLOOKUP($B57,'Produkte'!$A$10:$B$29,2,FALSE),0))</f>
        <v/>
      </c>
      <c r="F57" s="19" t="n"/>
      <c r="G57" s="18">
        <f>IF(OR($D57="",$E57=""),"",$D57*$E57*(1-N($F57)))</f>
        <v/>
      </c>
      <c r="H57" s="16" t="n"/>
    </row>
    <row r="58">
      <c r="A58" s="10" t="n"/>
      <c r="B58" s="11" t="n"/>
      <c r="C58" s="11" t="n"/>
      <c r="D58" s="12" t="n"/>
      <c r="E58" s="13">
        <f>IF($B58="","",IFERROR(VLOOKUP($B58,'Produkte'!$A$10:$B$29,2,FALSE),0))</f>
        <v/>
      </c>
      <c r="F58" s="14" t="n"/>
      <c r="G58" s="13">
        <f>IF(OR($D58="",$E58=""),"",$D58*$E58*(1-N($F58)))</f>
        <v/>
      </c>
      <c r="H58" s="11" t="n"/>
    </row>
    <row r="59">
      <c r="A59" s="15" t="n"/>
      <c r="B59" s="16" t="n"/>
      <c r="C59" s="16" t="n"/>
      <c r="D59" s="17" t="n"/>
      <c r="E59" s="18">
        <f>IF($B59="","",IFERROR(VLOOKUP($B59,'Produkte'!$A$10:$B$29,2,FALSE),0))</f>
        <v/>
      </c>
      <c r="F59" s="19" t="n"/>
      <c r="G59" s="18">
        <f>IF(OR($D59="",$E59=""),"",$D59*$E59*(1-N($F59)))</f>
        <v/>
      </c>
      <c r="H59" s="16" t="n"/>
    </row>
    <row r="60">
      <c r="A60" s="10" t="n"/>
      <c r="B60" s="11" t="n"/>
      <c r="C60" s="11" t="n"/>
      <c r="D60" s="12" t="n"/>
      <c r="E60" s="13">
        <f>IF($B60="","",IFERROR(VLOOKUP($B60,'Produkte'!$A$10:$B$29,2,FALSE),0))</f>
        <v/>
      </c>
      <c r="F60" s="14" t="n"/>
      <c r="G60" s="13">
        <f>IF(OR($D60="",$E60=""),"",$D60*$E60*(1-N($F60)))</f>
        <v/>
      </c>
      <c r="H60" s="11" t="n"/>
    </row>
    <row r="61">
      <c r="A61" s="15" t="n"/>
      <c r="B61" s="16" t="n"/>
      <c r="C61" s="16" t="n"/>
      <c r="D61" s="17" t="n"/>
      <c r="E61" s="18">
        <f>IF($B61="","",IFERROR(VLOOKUP($B61,'Produkte'!$A$10:$B$29,2,FALSE),0))</f>
        <v/>
      </c>
      <c r="F61" s="19" t="n"/>
      <c r="G61" s="18">
        <f>IF(OR($D61="",$E61=""),"",$D61*$E61*(1-N($F61)))</f>
        <v/>
      </c>
      <c r="H61" s="16" t="n"/>
    </row>
    <row r="62">
      <c r="A62" s="10" t="n"/>
      <c r="B62" s="11" t="n"/>
      <c r="C62" s="11" t="n"/>
      <c r="D62" s="12" t="n"/>
      <c r="E62" s="13">
        <f>IF($B62="","",IFERROR(VLOOKUP($B62,'Produkte'!$A$10:$B$29,2,FALSE),0))</f>
        <v/>
      </c>
      <c r="F62" s="14" t="n"/>
      <c r="G62" s="13">
        <f>IF(OR($D62="",$E62=""),"",$D62*$E62*(1-N($F62)))</f>
        <v/>
      </c>
      <c r="H62" s="11" t="n"/>
    </row>
    <row r="63">
      <c r="A63" s="15" t="n"/>
      <c r="B63" s="16" t="n"/>
      <c r="C63" s="16" t="n"/>
      <c r="D63" s="17" t="n"/>
      <c r="E63" s="18">
        <f>IF($B63="","",IFERROR(VLOOKUP($B63,'Produkte'!$A$10:$B$29,2,FALSE),0))</f>
        <v/>
      </c>
      <c r="F63" s="19" t="n"/>
      <c r="G63" s="18">
        <f>IF(OR($D63="",$E63=""),"",$D63*$E63*(1-N($F63)))</f>
        <v/>
      </c>
      <c r="H63" s="16" t="n"/>
    </row>
    <row r="64">
      <c r="A64" s="10" t="n"/>
      <c r="B64" s="11" t="n"/>
      <c r="C64" s="11" t="n"/>
      <c r="D64" s="12" t="n"/>
      <c r="E64" s="13">
        <f>IF($B64="","",IFERROR(VLOOKUP($B64,'Produkte'!$A$10:$B$29,2,FALSE),0))</f>
        <v/>
      </c>
      <c r="F64" s="14" t="n"/>
      <c r="G64" s="13">
        <f>IF(OR($D64="",$E64=""),"",$D64*$E64*(1-N($F64)))</f>
        <v/>
      </c>
      <c r="H64" s="11" t="n"/>
    </row>
    <row r="65">
      <c r="A65" s="15" t="n"/>
      <c r="B65" s="16" t="n"/>
      <c r="C65" s="16" t="n"/>
      <c r="D65" s="17" t="n"/>
      <c r="E65" s="18">
        <f>IF($B65="","",IFERROR(VLOOKUP($B65,'Produkte'!$A$10:$B$29,2,FALSE),0))</f>
        <v/>
      </c>
      <c r="F65" s="19" t="n"/>
      <c r="G65" s="18">
        <f>IF(OR($D65="",$E65=""),"",$D65*$E65*(1-N($F65)))</f>
        <v/>
      </c>
      <c r="H65" s="16" t="n"/>
    </row>
    <row r="66">
      <c r="A66" s="10" t="n"/>
      <c r="B66" s="11" t="n"/>
      <c r="C66" s="11" t="n"/>
      <c r="D66" s="12" t="n"/>
      <c r="E66" s="13">
        <f>IF($B66="","",IFERROR(VLOOKUP($B66,'Produkte'!$A$10:$B$29,2,FALSE),0))</f>
        <v/>
      </c>
      <c r="F66" s="14" t="n"/>
      <c r="G66" s="13">
        <f>IF(OR($D66="",$E66=""),"",$D66*$E66*(1-N($F66)))</f>
        <v/>
      </c>
      <c r="H66" s="11" t="n"/>
    </row>
    <row r="67">
      <c r="A67" s="15" t="n"/>
      <c r="B67" s="16" t="n"/>
      <c r="C67" s="16" t="n"/>
      <c r="D67" s="17" t="n"/>
      <c r="E67" s="18">
        <f>IF($B67="","",IFERROR(VLOOKUP($B67,'Produkte'!$A$10:$B$29,2,FALSE),0))</f>
        <v/>
      </c>
      <c r="F67" s="19" t="n"/>
      <c r="G67" s="18">
        <f>IF(OR($D67="",$E67=""),"",$D67*$E67*(1-N($F67)))</f>
        <v/>
      </c>
      <c r="H67" s="16" t="n"/>
    </row>
    <row r="68">
      <c r="A68" s="10" t="n"/>
      <c r="B68" s="11" t="n"/>
      <c r="C68" s="11" t="n"/>
      <c r="D68" s="12" t="n"/>
      <c r="E68" s="13">
        <f>IF($B68="","",IFERROR(VLOOKUP($B68,'Produkte'!$A$10:$B$29,2,FALSE),0))</f>
        <v/>
      </c>
      <c r="F68" s="14" t="n"/>
      <c r="G68" s="13">
        <f>IF(OR($D68="",$E68=""),"",$D68*$E68*(1-N($F68)))</f>
        <v/>
      </c>
      <c r="H68" s="11" t="n"/>
    </row>
    <row r="69">
      <c r="A69" s="15" t="n"/>
      <c r="B69" s="16" t="n"/>
      <c r="C69" s="16" t="n"/>
      <c r="D69" s="17" t="n"/>
      <c r="E69" s="18">
        <f>IF($B69="","",IFERROR(VLOOKUP($B69,'Produkte'!$A$10:$B$29,2,FALSE),0))</f>
        <v/>
      </c>
      <c r="F69" s="19" t="n"/>
      <c r="G69" s="18">
        <f>IF(OR($D69="",$E69=""),"",$D69*$E69*(1-N($F69)))</f>
        <v/>
      </c>
      <c r="H69" s="16" t="n"/>
    </row>
    <row r="70">
      <c r="A70" s="10" t="n"/>
      <c r="B70" s="11" t="n"/>
      <c r="C70" s="11" t="n"/>
      <c r="D70" s="12" t="n"/>
      <c r="E70" s="13">
        <f>IF($B70="","",IFERROR(VLOOKUP($B70,'Produkte'!$A$10:$B$29,2,FALSE),0))</f>
        <v/>
      </c>
      <c r="F70" s="14" t="n"/>
      <c r="G70" s="13">
        <f>IF(OR($D70="",$E70=""),"",$D70*$E70*(1-N($F70)))</f>
        <v/>
      </c>
      <c r="H70" s="11" t="n"/>
    </row>
    <row r="71">
      <c r="A71" s="15" t="n"/>
      <c r="B71" s="16" t="n"/>
      <c r="C71" s="16" t="n"/>
      <c r="D71" s="17" t="n"/>
      <c r="E71" s="18">
        <f>IF($B71="","",IFERROR(VLOOKUP($B71,'Produkte'!$A$10:$B$29,2,FALSE),0))</f>
        <v/>
      </c>
      <c r="F71" s="19" t="n"/>
      <c r="G71" s="18">
        <f>IF(OR($D71="",$E71=""),"",$D71*$E71*(1-N($F71)))</f>
        <v/>
      </c>
      <c r="H71" s="16" t="n"/>
    </row>
    <row r="72">
      <c r="A72" s="10" t="n"/>
      <c r="B72" s="11" t="n"/>
      <c r="C72" s="11" t="n"/>
      <c r="D72" s="12" t="n"/>
      <c r="E72" s="13">
        <f>IF($B72="","",IFERROR(VLOOKUP($B72,'Produkte'!$A$10:$B$29,2,FALSE),0))</f>
        <v/>
      </c>
      <c r="F72" s="14" t="n"/>
      <c r="G72" s="13">
        <f>IF(OR($D72="",$E72=""),"",$D72*$E72*(1-N($F72)))</f>
        <v/>
      </c>
      <c r="H72" s="11" t="n"/>
    </row>
    <row r="73">
      <c r="A73" s="15" t="n"/>
      <c r="B73" s="16" t="n"/>
      <c r="C73" s="16" t="n"/>
      <c r="D73" s="17" t="n"/>
      <c r="E73" s="18">
        <f>IF($B73="","",IFERROR(VLOOKUP($B73,'Produkte'!$A$10:$B$29,2,FALSE),0))</f>
        <v/>
      </c>
      <c r="F73" s="19" t="n"/>
      <c r="G73" s="18">
        <f>IF(OR($D73="",$E73=""),"",$D73*$E73*(1-N($F73)))</f>
        <v/>
      </c>
      <c r="H73" s="16" t="n"/>
    </row>
    <row r="74">
      <c r="A74" s="10" t="n"/>
      <c r="B74" s="11" t="n"/>
      <c r="C74" s="11" t="n"/>
      <c r="D74" s="12" t="n"/>
      <c r="E74" s="13">
        <f>IF($B74="","",IFERROR(VLOOKUP($B74,'Produkte'!$A$10:$B$29,2,FALSE),0))</f>
        <v/>
      </c>
      <c r="F74" s="14" t="n"/>
      <c r="G74" s="13">
        <f>IF(OR($D74="",$E74=""),"",$D74*$E74*(1-N($F74)))</f>
        <v/>
      </c>
      <c r="H74" s="11" t="n"/>
    </row>
    <row r="75">
      <c r="A75" s="15" t="n"/>
      <c r="B75" s="16" t="n"/>
      <c r="C75" s="16" t="n"/>
      <c r="D75" s="17" t="n"/>
      <c r="E75" s="18">
        <f>IF($B75="","",IFERROR(VLOOKUP($B75,'Produkte'!$A$10:$B$29,2,FALSE),0))</f>
        <v/>
      </c>
      <c r="F75" s="19" t="n"/>
      <c r="G75" s="18">
        <f>IF(OR($D75="",$E75=""),"",$D75*$E75*(1-N($F75)))</f>
        <v/>
      </c>
      <c r="H75" s="16" t="n"/>
    </row>
    <row r="76">
      <c r="A76" s="10" t="n"/>
      <c r="B76" s="11" t="n"/>
      <c r="C76" s="11" t="n"/>
      <c r="D76" s="12" t="n"/>
      <c r="E76" s="13">
        <f>IF($B76="","",IFERROR(VLOOKUP($B76,'Produkte'!$A$10:$B$29,2,FALSE),0))</f>
        <v/>
      </c>
      <c r="F76" s="14" t="n"/>
      <c r="G76" s="13">
        <f>IF(OR($D76="",$E76=""),"",$D76*$E76*(1-N($F76)))</f>
        <v/>
      </c>
      <c r="H76" s="11" t="n"/>
    </row>
    <row r="77">
      <c r="A77" s="15" t="n"/>
      <c r="B77" s="16" t="n"/>
      <c r="C77" s="16" t="n"/>
      <c r="D77" s="17" t="n"/>
      <c r="E77" s="18">
        <f>IF($B77="","",IFERROR(VLOOKUP($B77,'Produkte'!$A$10:$B$29,2,FALSE),0))</f>
        <v/>
      </c>
      <c r="F77" s="19" t="n"/>
      <c r="G77" s="18">
        <f>IF(OR($D77="",$E77=""),"",$D77*$E77*(1-N($F77)))</f>
        <v/>
      </c>
      <c r="H77" s="16" t="n"/>
    </row>
    <row r="78">
      <c r="A78" s="10" t="n"/>
      <c r="B78" s="11" t="n"/>
      <c r="C78" s="11" t="n"/>
      <c r="D78" s="12" t="n"/>
      <c r="E78" s="13">
        <f>IF($B78="","",IFERROR(VLOOKUP($B78,'Produkte'!$A$10:$B$29,2,FALSE),0))</f>
        <v/>
      </c>
      <c r="F78" s="14" t="n"/>
      <c r="G78" s="13">
        <f>IF(OR($D78="",$E78=""),"",$D78*$E78*(1-N($F78)))</f>
        <v/>
      </c>
      <c r="H78" s="11" t="n"/>
    </row>
    <row r="79">
      <c r="A79" s="15" t="n"/>
      <c r="B79" s="16" t="n"/>
      <c r="C79" s="16" t="n"/>
      <c r="D79" s="17" t="n"/>
      <c r="E79" s="18">
        <f>IF($B79="","",IFERROR(VLOOKUP($B79,'Produkte'!$A$10:$B$29,2,FALSE),0))</f>
        <v/>
      </c>
      <c r="F79" s="19" t="n"/>
      <c r="G79" s="18">
        <f>IF(OR($D79="",$E79=""),"",$D79*$E79*(1-N($F79)))</f>
        <v/>
      </c>
      <c r="H79" s="16" t="n"/>
    </row>
    <row r="80">
      <c r="A80" s="10" t="n"/>
      <c r="B80" s="11" t="n"/>
      <c r="C80" s="11" t="n"/>
      <c r="D80" s="12" t="n"/>
      <c r="E80" s="13">
        <f>IF($B80="","",IFERROR(VLOOKUP($B80,'Produkte'!$A$10:$B$29,2,FALSE),0))</f>
        <v/>
      </c>
      <c r="F80" s="14" t="n"/>
      <c r="G80" s="13">
        <f>IF(OR($D80="",$E80=""),"",$D80*$E80*(1-N($F80)))</f>
        <v/>
      </c>
      <c r="H80" s="11" t="n"/>
    </row>
    <row r="81">
      <c r="A81" s="15" t="n"/>
      <c r="B81" s="16" t="n"/>
      <c r="C81" s="16" t="n"/>
      <c r="D81" s="17" t="n"/>
      <c r="E81" s="18">
        <f>IF($B81="","",IFERROR(VLOOKUP($B81,'Produkte'!$A$10:$B$29,2,FALSE),0))</f>
        <v/>
      </c>
      <c r="F81" s="19" t="n"/>
      <c r="G81" s="18">
        <f>IF(OR($D81="",$E81=""),"",$D81*$E81*(1-N($F81)))</f>
        <v/>
      </c>
      <c r="H81" s="16" t="n"/>
    </row>
    <row r="82">
      <c r="A82" s="10" t="n"/>
      <c r="B82" s="11" t="n"/>
      <c r="C82" s="11" t="n"/>
      <c r="D82" s="12" t="n"/>
      <c r="E82" s="13">
        <f>IF($B82="","",IFERROR(VLOOKUP($B82,'Produkte'!$A$10:$B$29,2,FALSE),0))</f>
        <v/>
      </c>
      <c r="F82" s="14" t="n"/>
      <c r="G82" s="13">
        <f>IF(OR($D82="",$E82=""),"",$D82*$E82*(1-N($F82)))</f>
        <v/>
      </c>
      <c r="H82" s="11" t="n"/>
    </row>
    <row r="83">
      <c r="A83" s="15" t="n"/>
      <c r="B83" s="16" t="n"/>
      <c r="C83" s="16" t="n"/>
      <c r="D83" s="17" t="n"/>
      <c r="E83" s="18">
        <f>IF($B83="","",IFERROR(VLOOKUP($B83,'Produkte'!$A$10:$B$29,2,FALSE),0))</f>
        <v/>
      </c>
      <c r="F83" s="19" t="n"/>
      <c r="G83" s="18">
        <f>IF(OR($D83="",$E83=""),"",$D83*$E83*(1-N($F83)))</f>
        <v/>
      </c>
      <c r="H83" s="16" t="n"/>
    </row>
    <row r="84">
      <c r="A84" s="10" t="n"/>
      <c r="B84" s="11" t="n"/>
      <c r="C84" s="11" t="n"/>
      <c r="D84" s="12" t="n"/>
      <c r="E84" s="13">
        <f>IF($B84="","",IFERROR(VLOOKUP($B84,'Produkte'!$A$10:$B$29,2,FALSE),0))</f>
        <v/>
      </c>
      <c r="F84" s="14" t="n"/>
      <c r="G84" s="13">
        <f>IF(OR($D84="",$E84=""),"",$D84*$E84*(1-N($F84)))</f>
        <v/>
      </c>
      <c r="H84" s="11" t="n"/>
    </row>
    <row r="85">
      <c r="A85" s="15" t="n"/>
      <c r="B85" s="16" t="n"/>
      <c r="C85" s="16" t="n"/>
      <c r="D85" s="17" t="n"/>
      <c r="E85" s="18">
        <f>IF($B85="","",IFERROR(VLOOKUP($B85,'Produkte'!$A$10:$B$29,2,FALSE),0))</f>
        <v/>
      </c>
      <c r="F85" s="19" t="n"/>
      <c r="G85" s="18">
        <f>IF(OR($D85="",$E85=""),"",$D85*$E85*(1-N($F85)))</f>
        <v/>
      </c>
      <c r="H85" s="16" t="n"/>
    </row>
    <row r="86">
      <c r="A86" s="10" t="n"/>
      <c r="B86" s="11" t="n"/>
      <c r="C86" s="11" t="n"/>
      <c r="D86" s="12" t="n"/>
      <c r="E86" s="13">
        <f>IF($B86="","",IFERROR(VLOOKUP($B86,'Produkte'!$A$10:$B$29,2,FALSE),0))</f>
        <v/>
      </c>
      <c r="F86" s="14" t="n"/>
      <c r="G86" s="13">
        <f>IF(OR($D86="",$E86=""),"",$D86*$E86*(1-N($F86)))</f>
        <v/>
      </c>
      <c r="H86" s="11" t="n"/>
    </row>
    <row r="87">
      <c r="A87" s="15" t="n"/>
      <c r="B87" s="16" t="n"/>
      <c r="C87" s="16" t="n"/>
      <c r="D87" s="17" t="n"/>
      <c r="E87" s="18">
        <f>IF($B87="","",IFERROR(VLOOKUP($B87,'Produkte'!$A$10:$B$29,2,FALSE),0))</f>
        <v/>
      </c>
      <c r="F87" s="19" t="n"/>
      <c r="G87" s="18">
        <f>IF(OR($D87="",$E87=""),"",$D87*$E87*(1-N($F87)))</f>
        <v/>
      </c>
      <c r="H87" s="16" t="n"/>
    </row>
    <row r="88">
      <c r="A88" s="10" t="n"/>
      <c r="B88" s="11" t="n"/>
      <c r="C88" s="11" t="n"/>
      <c r="D88" s="12" t="n"/>
      <c r="E88" s="13">
        <f>IF($B88="","",IFERROR(VLOOKUP($B88,'Produkte'!$A$10:$B$29,2,FALSE),0))</f>
        <v/>
      </c>
      <c r="F88" s="14" t="n"/>
      <c r="G88" s="13">
        <f>IF(OR($D88="",$E88=""),"",$D88*$E88*(1-N($F88)))</f>
        <v/>
      </c>
      <c r="H88" s="11" t="n"/>
    </row>
    <row r="89">
      <c r="A89" s="15" t="n"/>
      <c r="B89" s="16" t="n"/>
      <c r="C89" s="16" t="n"/>
      <c r="D89" s="17" t="n"/>
      <c r="E89" s="18">
        <f>IF($B89="","",IFERROR(VLOOKUP($B89,'Produkte'!$A$10:$B$29,2,FALSE),0))</f>
        <v/>
      </c>
      <c r="F89" s="19" t="n"/>
      <c r="G89" s="18">
        <f>IF(OR($D89="",$E89=""),"",$D89*$E89*(1-N($F89)))</f>
        <v/>
      </c>
      <c r="H89" s="16" t="n"/>
    </row>
    <row r="90">
      <c r="A90" s="10" t="n"/>
      <c r="B90" s="11" t="n"/>
      <c r="C90" s="11" t="n"/>
      <c r="D90" s="12" t="n"/>
      <c r="E90" s="13">
        <f>IF($B90="","",IFERROR(VLOOKUP($B90,'Produkte'!$A$10:$B$29,2,FALSE),0))</f>
        <v/>
      </c>
      <c r="F90" s="14" t="n"/>
      <c r="G90" s="13">
        <f>IF(OR($D90="",$E90=""),"",$D90*$E90*(1-N($F90)))</f>
        <v/>
      </c>
      <c r="H90" s="11" t="n"/>
    </row>
    <row r="91">
      <c r="A91" s="15" t="n"/>
      <c r="B91" s="16" t="n"/>
      <c r="C91" s="16" t="n"/>
      <c r="D91" s="17" t="n"/>
      <c r="E91" s="18">
        <f>IF($B91="","",IFERROR(VLOOKUP($B91,'Produkte'!$A$10:$B$29,2,FALSE),0))</f>
        <v/>
      </c>
      <c r="F91" s="19" t="n"/>
      <c r="G91" s="18">
        <f>IF(OR($D91="",$E91=""),"",$D91*$E91*(1-N($F91)))</f>
        <v/>
      </c>
      <c r="H91" s="16" t="n"/>
    </row>
    <row r="92">
      <c r="A92" s="10" t="n"/>
      <c r="B92" s="11" t="n"/>
      <c r="C92" s="11" t="n"/>
      <c r="D92" s="12" t="n"/>
      <c r="E92" s="13">
        <f>IF($B92="","",IFERROR(VLOOKUP($B92,'Produkte'!$A$10:$B$29,2,FALSE),0))</f>
        <v/>
      </c>
      <c r="F92" s="14" t="n"/>
      <c r="G92" s="13">
        <f>IF(OR($D92="",$E92=""),"",$D92*$E92*(1-N($F92)))</f>
        <v/>
      </c>
      <c r="H92" s="11" t="n"/>
    </row>
    <row r="93">
      <c r="A93" s="15" t="n"/>
      <c r="B93" s="16" t="n"/>
      <c r="C93" s="16" t="n"/>
      <c r="D93" s="17" t="n"/>
      <c r="E93" s="18">
        <f>IF($B93="","",IFERROR(VLOOKUP($B93,'Produkte'!$A$10:$B$29,2,FALSE),0))</f>
        <v/>
      </c>
      <c r="F93" s="19" t="n"/>
      <c r="G93" s="18">
        <f>IF(OR($D93="",$E93=""),"",$D93*$E93*(1-N($F93)))</f>
        <v/>
      </c>
      <c r="H93" s="16" t="n"/>
    </row>
    <row r="94">
      <c r="A94" s="10" t="n"/>
      <c r="B94" s="11" t="n"/>
      <c r="C94" s="11" t="n"/>
      <c r="D94" s="12" t="n"/>
      <c r="E94" s="13">
        <f>IF($B94="","",IFERROR(VLOOKUP($B94,'Produkte'!$A$10:$B$29,2,FALSE),0))</f>
        <v/>
      </c>
      <c r="F94" s="14" t="n"/>
      <c r="G94" s="13">
        <f>IF(OR($D94="",$E94=""),"",$D94*$E94*(1-N($F94)))</f>
        <v/>
      </c>
      <c r="H94" s="11" t="n"/>
    </row>
    <row r="95">
      <c r="A95" s="15" t="n"/>
      <c r="B95" s="16" t="n"/>
      <c r="C95" s="16" t="n"/>
      <c r="D95" s="17" t="n"/>
      <c r="E95" s="18">
        <f>IF($B95="","",IFERROR(VLOOKUP($B95,'Produkte'!$A$10:$B$29,2,FALSE),0))</f>
        <v/>
      </c>
      <c r="F95" s="19" t="n"/>
      <c r="G95" s="18">
        <f>IF(OR($D95="",$E95=""),"",$D95*$E95*(1-N($F95)))</f>
        <v/>
      </c>
      <c r="H95" s="16" t="n"/>
    </row>
    <row r="96">
      <c r="A96" s="10" t="n"/>
      <c r="B96" s="11" t="n"/>
      <c r="C96" s="11" t="n"/>
      <c r="D96" s="12" t="n"/>
      <c r="E96" s="13">
        <f>IF($B96="","",IFERROR(VLOOKUP($B96,'Produkte'!$A$10:$B$29,2,FALSE),0))</f>
        <v/>
      </c>
      <c r="F96" s="14" t="n"/>
      <c r="G96" s="13">
        <f>IF(OR($D96="",$E96=""),"",$D96*$E96*(1-N($F96)))</f>
        <v/>
      </c>
      <c r="H96" s="11" t="n"/>
    </row>
    <row r="97">
      <c r="A97" s="15" t="n"/>
      <c r="B97" s="16" t="n"/>
      <c r="C97" s="16" t="n"/>
      <c r="D97" s="17" t="n"/>
      <c r="E97" s="18">
        <f>IF($B97="","",IFERROR(VLOOKUP($B97,'Produkte'!$A$10:$B$29,2,FALSE),0))</f>
        <v/>
      </c>
      <c r="F97" s="19" t="n"/>
      <c r="G97" s="18">
        <f>IF(OR($D97="",$E97=""),"",$D97*$E97*(1-N($F97)))</f>
        <v/>
      </c>
      <c r="H97" s="16" t="n"/>
    </row>
    <row r="98">
      <c r="A98" s="10" t="n"/>
      <c r="B98" s="11" t="n"/>
      <c r="C98" s="11" t="n"/>
      <c r="D98" s="12" t="n"/>
      <c r="E98" s="13">
        <f>IF($B98="","",IFERROR(VLOOKUP($B98,'Produkte'!$A$10:$B$29,2,FALSE),0))</f>
        <v/>
      </c>
      <c r="F98" s="14" t="n"/>
      <c r="G98" s="13">
        <f>IF(OR($D98="",$E98=""),"",$D98*$E98*(1-N($F98)))</f>
        <v/>
      </c>
      <c r="H98" s="11" t="n"/>
    </row>
    <row r="99">
      <c r="A99" s="15" t="n"/>
      <c r="B99" s="16" t="n"/>
      <c r="C99" s="16" t="n"/>
      <c r="D99" s="17" t="n"/>
      <c r="E99" s="18">
        <f>IF($B99="","",IFERROR(VLOOKUP($B99,'Produkte'!$A$10:$B$29,2,FALSE),0))</f>
        <v/>
      </c>
      <c r="F99" s="19" t="n"/>
      <c r="G99" s="18">
        <f>IF(OR($D99="",$E99=""),"",$D99*$E99*(1-N($F99)))</f>
        <v/>
      </c>
      <c r="H99" s="16" t="n"/>
    </row>
    <row r="100">
      <c r="A100" s="10" t="n"/>
      <c r="B100" s="11" t="n"/>
      <c r="C100" s="11" t="n"/>
      <c r="D100" s="12" t="n"/>
      <c r="E100" s="13">
        <f>IF($B100="","",IFERROR(VLOOKUP($B100,'Produkte'!$A$10:$B$29,2,FALSE),0))</f>
        <v/>
      </c>
      <c r="F100" s="14" t="n"/>
      <c r="G100" s="13">
        <f>IF(OR($D100="",$E100=""),"",$D100*$E100*(1-N($F100)))</f>
        <v/>
      </c>
      <c r="H100" s="11" t="n"/>
    </row>
    <row r="101">
      <c r="A101" s="15" t="n"/>
      <c r="B101" s="16" t="n"/>
      <c r="C101" s="16" t="n"/>
      <c r="D101" s="17" t="n"/>
      <c r="E101" s="18">
        <f>IF($B101="","",IFERROR(VLOOKUP($B101,'Produkte'!$A$10:$B$29,2,FALSE),0))</f>
        <v/>
      </c>
      <c r="F101" s="19" t="n"/>
      <c r="G101" s="18">
        <f>IF(OR($D101="",$E101=""),"",$D101*$E101*(1-N($F101)))</f>
        <v/>
      </c>
      <c r="H101" s="16" t="n"/>
    </row>
    <row r="102">
      <c r="A102" s="10" t="n"/>
      <c r="B102" s="11" t="n"/>
      <c r="C102" s="11" t="n"/>
      <c r="D102" s="12" t="n"/>
      <c r="E102" s="13">
        <f>IF($B102="","",IFERROR(VLOOKUP($B102,'Produkte'!$A$10:$B$29,2,FALSE),0))</f>
        <v/>
      </c>
      <c r="F102" s="14" t="n"/>
      <c r="G102" s="13">
        <f>IF(OR($D102="",$E102=""),"",$D102*$E102*(1-N($F102)))</f>
        <v/>
      </c>
      <c r="H102" s="11" t="n"/>
    </row>
    <row r="103">
      <c r="A103" s="15" t="n"/>
      <c r="B103" s="16" t="n"/>
      <c r="C103" s="16" t="n"/>
      <c r="D103" s="17" t="n"/>
      <c r="E103" s="18">
        <f>IF($B103="","",IFERROR(VLOOKUP($B103,'Produkte'!$A$10:$B$29,2,FALSE),0))</f>
        <v/>
      </c>
      <c r="F103" s="19" t="n"/>
      <c r="G103" s="18">
        <f>IF(OR($D103="",$E103=""),"",$D103*$E103*(1-N($F103)))</f>
        <v/>
      </c>
      <c r="H103" s="16" t="n"/>
    </row>
    <row r="104">
      <c r="A104" s="10" t="n"/>
      <c r="B104" s="11" t="n"/>
      <c r="C104" s="11" t="n"/>
      <c r="D104" s="12" t="n"/>
      <c r="E104" s="13">
        <f>IF($B104="","",IFERROR(VLOOKUP($B104,'Produkte'!$A$10:$B$29,2,FALSE),0))</f>
        <v/>
      </c>
      <c r="F104" s="14" t="n"/>
      <c r="G104" s="13">
        <f>IF(OR($D104="",$E104=""),"",$D104*$E104*(1-N($F104)))</f>
        <v/>
      </c>
      <c r="H104" s="11" t="n"/>
    </row>
    <row r="105">
      <c r="A105" s="15" t="n"/>
      <c r="B105" s="16" t="n"/>
      <c r="C105" s="16" t="n"/>
      <c r="D105" s="17" t="n"/>
      <c r="E105" s="18">
        <f>IF($B105="","",IFERROR(VLOOKUP($B105,'Produkte'!$A$10:$B$29,2,FALSE),0))</f>
        <v/>
      </c>
      <c r="F105" s="19" t="n"/>
      <c r="G105" s="18">
        <f>IF(OR($D105="",$E105=""),"",$D105*$E105*(1-N($F105)))</f>
        <v/>
      </c>
      <c r="H105" s="16" t="n"/>
    </row>
    <row r="106">
      <c r="A106" s="10" t="n"/>
      <c r="B106" s="11" t="n"/>
      <c r="C106" s="11" t="n"/>
      <c r="D106" s="12" t="n"/>
      <c r="E106" s="13">
        <f>IF($B106="","",IFERROR(VLOOKUP($B106,'Produkte'!$A$10:$B$29,2,FALSE),0))</f>
        <v/>
      </c>
      <c r="F106" s="14" t="n"/>
      <c r="G106" s="13">
        <f>IF(OR($D106="",$E106=""),"",$D106*$E106*(1-N($F106)))</f>
        <v/>
      </c>
      <c r="H106" s="11" t="n"/>
    </row>
    <row r="107">
      <c r="A107" s="15" t="n"/>
      <c r="B107" s="16" t="n"/>
      <c r="C107" s="16" t="n"/>
      <c r="D107" s="17" t="n"/>
      <c r="E107" s="18">
        <f>IF($B107="","",IFERROR(VLOOKUP($B107,'Produkte'!$A$10:$B$29,2,FALSE),0))</f>
        <v/>
      </c>
      <c r="F107" s="19" t="n"/>
      <c r="G107" s="18">
        <f>IF(OR($D107="",$E107=""),"",$D107*$E107*(1-N($F107)))</f>
        <v/>
      </c>
      <c r="H107" s="16" t="n"/>
    </row>
    <row r="108">
      <c r="A108" s="10" t="n"/>
      <c r="B108" s="11" t="n"/>
      <c r="C108" s="11" t="n"/>
      <c r="D108" s="12" t="n"/>
      <c r="E108" s="13">
        <f>IF($B108="","",IFERROR(VLOOKUP($B108,'Produkte'!$A$10:$B$29,2,FALSE),0))</f>
        <v/>
      </c>
      <c r="F108" s="14" t="n"/>
      <c r="G108" s="13">
        <f>IF(OR($D108="",$E108=""),"",$D108*$E108*(1-N($F108)))</f>
        <v/>
      </c>
      <c r="H108" s="11" t="n"/>
    </row>
    <row r="109">
      <c r="A109" s="15" t="n"/>
      <c r="B109" s="16" t="n"/>
      <c r="C109" s="16" t="n"/>
      <c r="D109" s="17" t="n"/>
      <c r="E109" s="18">
        <f>IF($B109="","",IFERROR(VLOOKUP($B109,'Produkte'!$A$10:$B$29,2,FALSE),0))</f>
        <v/>
      </c>
      <c r="F109" s="19" t="n"/>
      <c r="G109" s="18">
        <f>IF(OR($D109="",$E109=""),"",$D109*$E109*(1-N($F109)))</f>
        <v/>
      </c>
      <c r="H109" s="16" t="n"/>
    </row>
    <row r="110">
      <c r="A110" s="10" t="n"/>
      <c r="B110" s="11" t="n"/>
      <c r="C110" s="11" t="n"/>
      <c r="D110" s="12" t="n"/>
      <c r="E110" s="13">
        <f>IF($B110="","",IFERROR(VLOOKUP($B110,'Produkte'!$A$10:$B$29,2,FALSE),0))</f>
        <v/>
      </c>
      <c r="F110" s="14" t="n"/>
      <c r="G110" s="13">
        <f>IF(OR($D110="",$E110=""),"",$D110*$E110*(1-N($F110)))</f>
        <v/>
      </c>
      <c r="H110" s="11" t="n"/>
    </row>
    <row r="111">
      <c r="A111" s="15" t="n"/>
      <c r="B111" s="16" t="n"/>
      <c r="C111" s="16" t="n"/>
      <c r="D111" s="17" t="n"/>
      <c r="E111" s="18">
        <f>IF($B111="","",IFERROR(VLOOKUP($B111,'Produkte'!$A$10:$B$29,2,FALSE),0))</f>
        <v/>
      </c>
      <c r="F111" s="19" t="n"/>
      <c r="G111" s="18">
        <f>IF(OR($D111="",$E111=""),"",$D111*$E111*(1-N($F111)))</f>
        <v/>
      </c>
      <c r="H111" s="16" t="n"/>
    </row>
    <row r="112">
      <c r="A112" s="10" t="n"/>
      <c r="B112" s="11" t="n"/>
      <c r="C112" s="11" t="n"/>
      <c r="D112" s="12" t="n"/>
      <c r="E112" s="13">
        <f>IF($B112="","",IFERROR(VLOOKUP($B112,'Produkte'!$A$10:$B$29,2,FALSE),0))</f>
        <v/>
      </c>
      <c r="F112" s="14" t="n"/>
      <c r="G112" s="13">
        <f>IF(OR($D112="",$E112=""),"",$D112*$E112*(1-N($F112)))</f>
        <v/>
      </c>
      <c r="H112" s="11" t="n"/>
    </row>
    <row r="113">
      <c r="A113" s="15" t="n"/>
      <c r="B113" s="16" t="n"/>
      <c r="C113" s="16" t="n"/>
      <c r="D113" s="17" t="n"/>
      <c r="E113" s="18">
        <f>IF($B113="","",IFERROR(VLOOKUP($B113,'Produkte'!$A$10:$B$29,2,FALSE),0))</f>
        <v/>
      </c>
      <c r="F113" s="19" t="n"/>
      <c r="G113" s="18">
        <f>IF(OR($D113="",$E113=""),"",$D113*$E113*(1-N($F113)))</f>
        <v/>
      </c>
      <c r="H113" s="16" t="n"/>
    </row>
    <row r="114">
      <c r="A114" s="10" t="n"/>
      <c r="B114" s="11" t="n"/>
      <c r="C114" s="11" t="n"/>
      <c r="D114" s="12" t="n"/>
      <c r="E114" s="13">
        <f>IF($B114="","",IFERROR(VLOOKUP($B114,'Produkte'!$A$10:$B$29,2,FALSE),0))</f>
        <v/>
      </c>
      <c r="F114" s="14" t="n"/>
      <c r="G114" s="13">
        <f>IF(OR($D114="",$E114=""),"",$D114*$E114*(1-N($F114)))</f>
        <v/>
      </c>
      <c r="H114" s="11" t="n"/>
    </row>
    <row r="115">
      <c r="A115" s="15" t="n"/>
      <c r="B115" s="16" t="n"/>
      <c r="C115" s="16" t="n"/>
      <c r="D115" s="17" t="n"/>
      <c r="E115" s="18">
        <f>IF($B115="","",IFERROR(VLOOKUP($B115,'Produkte'!$A$10:$B$29,2,FALSE),0))</f>
        <v/>
      </c>
      <c r="F115" s="19" t="n"/>
      <c r="G115" s="18">
        <f>IF(OR($D115="",$E115=""),"",$D115*$E115*(1-N($F115)))</f>
        <v/>
      </c>
      <c r="H115" s="16" t="n"/>
    </row>
    <row r="116">
      <c r="A116" s="10" t="n"/>
      <c r="B116" s="11" t="n"/>
      <c r="C116" s="11" t="n"/>
      <c r="D116" s="12" t="n"/>
      <c r="E116" s="13">
        <f>IF($B116="","",IFERROR(VLOOKUP($B116,'Produkte'!$A$10:$B$29,2,FALSE),0))</f>
        <v/>
      </c>
      <c r="F116" s="14" t="n"/>
      <c r="G116" s="13">
        <f>IF(OR($D116="",$E116=""),"",$D116*$E116*(1-N($F116)))</f>
        <v/>
      </c>
      <c r="H116" s="11" t="n"/>
    </row>
    <row r="117">
      <c r="A117" s="15" t="n"/>
      <c r="B117" s="16" t="n"/>
      <c r="C117" s="16" t="n"/>
      <c r="D117" s="17" t="n"/>
      <c r="E117" s="18">
        <f>IF($B117="","",IFERROR(VLOOKUP($B117,'Produkte'!$A$10:$B$29,2,FALSE),0))</f>
        <v/>
      </c>
      <c r="F117" s="19" t="n"/>
      <c r="G117" s="18">
        <f>IF(OR($D117="",$E117=""),"",$D117*$E117*(1-N($F117)))</f>
        <v/>
      </c>
      <c r="H117" s="16" t="n"/>
    </row>
    <row r="118">
      <c r="A118" s="10" t="n"/>
      <c r="B118" s="11" t="n"/>
      <c r="C118" s="11" t="n"/>
      <c r="D118" s="12" t="n"/>
      <c r="E118" s="13">
        <f>IF($B118="","",IFERROR(VLOOKUP($B118,'Produkte'!$A$10:$B$29,2,FALSE),0))</f>
        <v/>
      </c>
      <c r="F118" s="14" t="n"/>
      <c r="G118" s="13">
        <f>IF(OR($D118="",$E118=""),"",$D118*$E118*(1-N($F118)))</f>
        <v/>
      </c>
      <c r="H118" s="11" t="n"/>
    </row>
    <row r="119">
      <c r="A119" s="15" t="n"/>
      <c r="B119" s="16" t="n"/>
      <c r="C119" s="16" t="n"/>
      <c r="D119" s="17" t="n"/>
      <c r="E119" s="18">
        <f>IF($B119="","",IFERROR(VLOOKUP($B119,'Produkte'!$A$10:$B$29,2,FALSE),0))</f>
        <v/>
      </c>
      <c r="F119" s="19" t="n"/>
      <c r="G119" s="18">
        <f>IF(OR($D119="",$E119=""),"",$D119*$E119*(1-N($F119)))</f>
        <v/>
      </c>
      <c r="H119" s="16" t="n"/>
    </row>
    <row r="120">
      <c r="A120" s="10" t="n"/>
      <c r="B120" s="11" t="n"/>
      <c r="C120" s="11" t="n"/>
      <c r="D120" s="12" t="n"/>
      <c r="E120" s="13">
        <f>IF($B120="","",IFERROR(VLOOKUP($B120,'Produkte'!$A$10:$B$29,2,FALSE),0))</f>
        <v/>
      </c>
      <c r="F120" s="14" t="n"/>
      <c r="G120" s="13">
        <f>IF(OR($D120="",$E120=""),"",$D120*$E120*(1-N($F120)))</f>
        <v/>
      </c>
      <c r="H120" s="11" t="n"/>
    </row>
    <row r="121">
      <c r="A121" s="15" t="n"/>
      <c r="B121" s="16" t="n"/>
      <c r="C121" s="16" t="n"/>
      <c r="D121" s="17" t="n"/>
      <c r="E121" s="18">
        <f>IF($B121="","",IFERROR(VLOOKUP($B121,'Produkte'!$A$10:$B$29,2,FALSE),0))</f>
        <v/>
      </c>
      <c r="F121" s="19" t="n"/>
      <c r="G121" s="18">
        <f>IF(OR($D121="",$E121=""),"",$D121*$E121*(1-N($F121)))</f>
        <v/>
      </c>
      <c r="H121" s="16" t="n"/>
    </row>
    <row r="122">
      <c r="A122" s="10" t="n"/>
      <c r="B122" s="11" t="n"/>
      <c r="C122" s="11" t="n"/>
      <c r="D122" s="12" t="n"/>
      <c r="E122" s="13">
        <f>IF($B122="","",IFERROR(VLOOKUP($B122,'Produkte'!$A$10:$B$29,2,FALSE),0))</f>
        <v/>
      </c>
      <c r="F122" s="14" t="n"/>
      <c r="G122" s="13">
        <f>IF(OR($D122="",$E122=""),"",$D122*$E122*(1-N($F122)))</f>
        <v/>
      </c>
      <c r="H122" s="11" t="n"/>
    </row>
    <row r="123">
      <c r="A123" s="15" t="n"/>
      <c r="B123" s="16" t="n"/>
      <c r="C123" s="16" t="n"/>
      <c r="D123" s="17" t="n"/>
      <c r="E123" s="18">
        <f>IF($B123="","",IFERROR(VLOOKUP($B123,'Produkte'!$A$10:$B$29,2,FALSE),0))</f>
        <v/>
      </c>
      <c r="F123" s="19" t="n"/>
      <c r="G123" s="18">
        <f>IF(OR($D123="",$E123=""),"",$D123*$E123*(1-N($F123)))</f>
        <v/>
      </c>
      <c r="H123" s="16" t="n"/>
    </row>
    <row r="124">
      <c r="A124" s="10" t="n"/>
      <c r="B124" s="11" t="n"/>
      <c r="C124" s="11" t="n"/>
      <c r="D124" s="12" t="n"/>
      <c r="E124" s="13">
        <f>IF($B124="","",IFERROR(VLOOKUP($B124,'Produkte'!$A$10:$B$29,2,FALSE),0))</f>
        <v/>
      </c>
      <c r="F124" s="14" t="n"/>
      <c r="G124" s="13">
        <f>IF(OR($D124="",$E124=""),"",$D124*$E124*(1-N($F124)))</f>
        <v/>
      </c>
      <c r="H124" s="11" t="n"/>
    </row>
    <row r="125">
      <c r="A125" s="15" t="n"/>
      <c r="B125" s="16" t="n"/>
      <c r="C125" s="16" t="n"/>
      <c r="D125" s="17" t="n"/>
      <c r="E125" s="18">
        <f>IF($B125="","",IFERROR(VLOOKUP($B125,'Produkte'!$A$10:$B$29,2,FALSE),0))</f>
        <v/>
      </c>
      <c r="F125" s="19" t="n"/>
      <c r="G125" s="18">
        <f>IF(OR($D125="",$E125=""),"",$D125*$E125*(1-N($F125)))</f>
        <v/>
      </c>
      <c r="H125" s="16" t="n"/>
    </row>
    <row r="126">
      <c r="A126" s="10" t="n"/>
      <c r="B126" s="11" t="n"/>
      <c r="C126" s="11" t="n"/>
      <c r="D126" s="12" t="n"/>
      <c r="E126" s="13">
        <f>IF($B126="","",IFERROR(VLOOKUP($B126,'Produkte'!$A$10:$B$29,2,FALSE),0))</f>
        <v/>
      </c>
      <c r="F126" s="14" t="n"/>
      <c r="G126" s="13">
        <f>IF(OR($D126="",$E126=""),"",$D126*$E126*(1-N($F126)))</f>
        <v/>
      </c>
      <c r="H126" s="11" t="n"/>
    </row>
    <row r="127">
      <c r="A127" s="15" t="n"/>
      <c r="B127" s="16" t="n"/>
      <c r="C127" s="16" t="n"/>
      <c r="D127" s="17" t="n"/>
      <c r="E127" s="18">
        <f>IF($B127="","",IFERROR(VLOOKUP($B127,'Produkte'!$A$10:$B$29,2,FALSE),0))</f>
        <v/>
      </c>
      <c r="F127" s="19" t="n"/>
      <c r="G127" s="18">
        <f>IF(OR($D127="",$E127=""),"",$D127*$E127*(1-N($F127)))</f>
        <v/>
      </c>
      <c r="H127" s="16" t="n"/>
    </row>
    <row r="128">
      <c r="A128" s="10" t="n"/>
      <c r="B128" s="11" t="n"/>
      <c r="C128" s="11" t="n"/>
      <c r="D128" s="12" t="n"/>
      <c r="E128" s="13">
        <f>IF($B128="","",IFERROR(VLOOKUP($B128,'Produkte'!$A$10:$B$29,2,FALSE),0))</f>
        <v/>
      </c>
      <c r="F128" s="14" t="n"/>
      <c r="G128" s="13">
        <f>IF(OR($D128="",$E128=""),"",$D128*$E128*(1-N($F128)))</f>
        <v/>
      </c>
      <c r="H128" s="11" t="n"/>
    </row>
    <row r="129">
      <c r="A129" s="15" t="n"/>
      <c r="B129" s="16" t="n"/>
      <c r="C129" s="16" t="n"/>
      <c r="D129" s="17" t="n"/>
      <c r="E129" s="18">
        <f>IF($B129="","",IFERROR(VLOOKUP($B129,'Produkte'!$A$10:$B$29,2,FALSE),0))</f>
        <v/>
      </c>
      <c r="F129" s="19" t="n"/>
      <c r="G129" s="18">
        <f>IF(OR($D129="",$E129=""),"",$D129*$E129*(1-N($F129)))</f>
        <v/>
      </c>
      <c r="H129" s="16" t="n"/>
    </row>
    <row r="130">
      <c r="A130" s="10" t="n"/>
      <c r="B130" s="11" t="n"/>
      <c r="C130" s="11" t="n"/>
      <c r="D130" s="12" t="n"/>
      <c r="E130" s="13">
        <f>IF($B130="","",IFERROR(VLOOKUP($B130,'Produkte'!$A$10:$B$29,2,FALSE),0))</f>
        <v/>
      </c>
      <c r="F130" s="14" t="n"/>
      <c r="G130" s="13">
        <f>IF(OR($D130="",$E130=""),"",$D130*$E130*(1-N($F130)))</f>
        <v/>
      </c>
      <c r="H130" s="11" t="n"/>
    </row>
    <row r="131">
      <c r="A131" s="15" t="n"/>
      <c r="B131" s="16" t="n"/>
      <c r="C131" s="16" t="n"/>
      <c r="D131" s="17" t="n"/>
      <c r="E131" s="18">
        <f>IF($B131="","",IFERROR(VLOOKUP($B131,'Produkte'!$A$10:$B$29,2,FALSE),0))</f>
        <v/>
      </c>
      <c r="F131" s="19" t="n"/>
      <c r="G131" s="18">
        <f>IF(OR($D131="",$E131=""),"",$D131*$E131*(1-N($F131)))</f>
        <v/>
      </c>
      <c r="H131" s="16" t="n"/>
    </row>
    <row r="132">
      <c r="A132" s="10" t="n"/>
      <c r="B132" s="11" t="n"/>
      <c r="C132" s="11" t="n"/>
      <c r="D132" s="12" t="n"/>
      <c r="E132" s="13">
        <f>IF($B132="","",IFERROR(VLOOKUP($B132,'Produkte'!$A$10:$B$29,2,FALSE),0))</f>
        <v/>
      </c>
      <c r="F132" s="14" t="n"/>
      <c r="G132" s="13">
        <f>IF(OR($D132="",$E132=""),"",$D132*$E132*(1-N($F132)))</f>
        <v/>
      </c>
      <c r="H132" s="11" t="n"/>
    </row>
    <row r="133">
      <c r="A133" s="15" t="n"/>
      <c r="B133" s="16" t="n"/>
      <c r="C133" s="16" t="n"/>
      <c r="D133" s="17" t="n"/>
      <c r="E133" s="18">
        <f>IF($B133="","",IFERROR(VLOOKUP($B133,'Produkte'!$A$10:$B$29,2,FALSE),0))</f>
        <v/>
      </c>
      <c r="F133" s="19" t="n"/>
      <c r="G133" s="18">
        <f>IF(OR($D133="",$E133=""),"",$D133*$E133*(1-N($F133)))</f>
        <v/>
      </c>
      <c r="H133" s="16" t="n"/>
    </row>
    <row r="134">
      <c r="A134" s="10" t="n"/>
      <c r="B134" s="11" t="n"/>
      <c r="C134" s="11" t="n"/>
      <c r="D134" s="12" t="n"/>
      <c r="E134" s="13">
        <f>IF($B134="","",IFERROR(VLOOKUP($B134,'Produkte'!$A$10:$B$29,2,FALSE),0))</f>
        <v/>
      </c>
      <c r="F134" s="14" t="n"/>
      <c r="G134" s="13">
        <f>IF(OR($D134="",$E134=""),"",$D134*$E134*(1-N($F134)))</f>
        <v/>
      </c>
      <c r="H134" s="11" t="n"/>
    </row>
    <row r="135">
      <c r="A135" s="15" t="n"/>
      <c r="B135" s="16" t="n"/>
      <c r="C135" s="16" t="n"/>
      <c r="D135" s="17" t="n"/>
      <c r="E135" s="18">
        <f>IF($B135="","",IFERROR(VLOOKUP($B135,'Produkte'!$A$10:$B$29,2,FALSE),0))</f>
        <v/>
      </c>
      <c r="F135" s="19" t="n"/>
      <c r="G135" s="18">
        <f>IF(OR($D135="",$E135=""),"",$D135*$E135*(1-N($F135)))</f>
        <v/>
      </c>
      <c r="H135" s="16" t="n"/>
    </row>
    <row r="136">
      <c r="A136" s="10" t="n"/>
      <c r="B136" s="11" t="n"/>
      <c r="C136" s="11" t="n"/>
      <c r="D136" s="12" t="n"/>
      <c r="E136" s="13">
        <f>IF($B136="","",IFERROR(VLOOKUP($B136,'Produkte'!$A$10:$B$29,2,FALSE),0))</f>
        <v/>
      </c>
      <c r="F136" s="14" t="n"/>
      <c r="G136" s="13">
        <f>IF(OR($D136="",$E136=""),"",$D136*$E136*(1-N($F136)))</f>
        <v/>
      </c>
      <c r="H136" s="11" t="n"/>
    </row>
    <row r="137">
      <c r="A137" s="15" t="n"/>
      <c r="B137" s="16" t="n"/>
      <c r="C137" s="16" t="n"/>
      <c r="D137" s="17" t="n"/>
      <c r="E137" s="18">
        <f>IF($B137="","",IFERROR(VLOOKUP($B137,'Produkte'!$A$10:$B$29,2,FALSE),0))</f>
        <v/>
      </c>
      <c r="F137" s="19" t="n"/>
      <c r="G137" s="18">
        <f>IF(OR($D137="",$E137=""),"",$D137*$E137*(1-N($F137)))</f>
        <v/>
      </c>
      <c r="H137" s="16" t="n"/>
    </row>
    <row r="138">
      <c r="A138" s="10" t="n"/>
      <c r="B138" s="11" t="n"/>
      <c r="C138" s="11" t="n"/>
      <c r="D138" s="12" t="n"/>
      <c r="E138" s="13">
        <f>IF($B138="","",IFERROR(VLOOKUP($B138,'Produkte'!$A$10:$B$29,2,FALSE),0))</f>
        <v/>
      </c>
      <c r="F138" s="14" t="n"/>
      <c r="G138" s="13">
        <f>IF(OR($D138="",$E138=""),"",$D138*$E138*(1-N($F138)))</f>
        <v/>
      </c>
      <c r="H138" s="11" t="n"/>
    </row>
    <row r="139">
      <c r="A139" s="15" t="n"/>
      <c r="B139" s="16" t="n"/>
      <c r="C139" s="16" t="n"/>
      <c r="D139" s="17" t="n"/>
      <c r="E139" s="18">
        <f>IF($B139="","",IFERROR(VLOOKUP($B139,'Produkte'!$A$10:$B$29,2,FALSE),0))</f>
        <v/>
      </c>
      <c r="F139" s="19" t="n"/>
      <c r="G139" s="18">
        <f>IF(OR($D139="",$E139=""),"",$D139*$E139*(1-N($F139)))</f>
        <v/>
      </c>
      <c r="H139" s="16" t="n"/>
    </row>
    <row r="140">
      <c r="A140" s="10" t="n"/>
      <c r="B140" s="11" t="n"/>
      <c r="C140" s="11" t="n"/>
      <c r="D140" s="12" t="n"/>
      <c r="E140" s="13">
        <f>IF($B140="","",IFERROR(VLOOKUP($B140,'Produkte'!$A$10:$B$29,2,FALSE),0))</f>
        <v/>
      </c>
      <c r="F140" s="14" t="n"/>
      <c r="G140" s="13">
        <f>IF(OR($D140="",$E140=""),"",$D140*$E140*(1-N($F140)))</f>
        <v/>
      </c>
      <c r="H140" s="11" t="n"/>
    </row>
    <row r="141">
      <c r="A141" s="15" t="n"/>
      <c r="B141" s="16" t="n"/>
      <c r="C141" s="16" t="n"/>
      <c r="D141" s="17" t="n"/>
      <c r="E141" s="18">
        <f>IF($B141="","",IFERROR(VLOOKUP($B141,'Produkte'!$A$10:$B$29,2,FALSE),0))</f>
        <v/>
      </c>
      <c r="F141" s="19" t="n"/>
      <c r="G141" s="18">
        <f>IF(OR($D141="",$E141=""),"",$D141*$E141*(1-N($F141)))</f>
        <v/>
      </c>
      <c r="H141" s="16" t="n"/>
    </row>
    <row r="142">
      <c r="A142" s="10" t="n"/>
      <c r="B142" s="11" t="n"/>
      <c r="C142" s="11" t="n"/>
      <c r="D142" s="12" t="n"/>
      <c r="E142" s="13">
        <f>IF($B142="","",IFERROR(VLOOKUP($B142,'Produkte'!$A$10:$B$29,2,FALSE),0))</f>
        <v/>
      </c>
      <c r="F142" s="14" t="n"/>
      <c r="G142" s="13">
        <f>IF(OR($D142="",$E142=""),"",$D142*$E142*(1-N($F142)))</f>
        <v/>
      </c>
      <c r="H142" s="11" t="n"/>
    </row>
    <row r="143">
      <c r="A143" s="15" t="n"/>
      <c r="B143" s="16" t="n"/>
      <c r="C143" s="16" t="n"/>
      <c r="D143" s="17" t="n"/>
      <c r="E143" s="18">
        <f>IF($B143="","",IFERROR(VLOOKUP($B143,'Produkte'!$A$10:$B$29,2,FALSE),0))</f>
        <v/>
      </c>
      <c r="F143" s="19" t="n"/>
      <c r="G143" s="18">
        <f>IF(OR($D143="",$E143=""),"",$D143*$E143*(1-N($F143)))</f>
        <v/>
      </c>
      <c r="H143" s="16" t="n"/>
    </row>
    <row r="144">
      <c r="A144" s="10" t="n"/>
      <c r="B144" s="11" t="n"/>
      <c r="C144" s="11" t="n"/>
      <c r="D144" s="12" t="n"/>
      <c r="E144" s="13">
        <f>IF($B144="","",IFERROR(VLOOKUP($B144,'Produkte'!$A$10:$B$29,2,FALSE),0))</f>
        <v/>
      </c>
      <c r="F144" s="14" t="n"/>
      <c r="G144" s="13">
        <f>IF(OR($D144="",$E144=""),"",$D144*$E144*(1-N($F144)))</f>
        <v/>
      </c>
      <c r="H144" s="11" t="n"/>
    </row>
    <row r="145">
      <c r="A145" s="15" t="n"/>
      <c r="B145" s="16" t="n"/>
      <c r="C145" s="16" t="n"/>
      <c r="D145" s="17" t="n"/>
      <c r="E145" s="18">
        <f>IF($B145="","",IFERROR(VLOOKUP($B145,'Produkte'!$A$10:$B$29,2,FALSE),0))</f>
        <v/>
      </c>
      <c r="F145" s="19" t="n"/>
      <c r="G145" s="18">
        <f>IF(OR($D145="",$E145=""),"",$D145*$E145*(1-N($F145)))</f>
        <v/>
      </c>
      <c r="H145" s="16" t="n"/>
    </row>
    <row r="146">
      <c r="A146" s="10" t="n"/>
      <c r="B146" s="11" t="n"/>
      <c r="C146" s="11" t="n"/>
      <c r="D146" s="12" t="n"/>
      <c r="E146" s="13">
        <f>IF($B146="","",IFERROR(VLOOKUP($B146,'Produkte'!$A$10:$B$29,2,FALSE),0))</f>
        <v/>
      </c>
      <c r="F146" s="14" t="n"/>
      <c r="G146" s="13">
        <f>IF(OR($D146="",$E146=""),"",$D146*$E146*(1-N($F146)))</f>
        <v/>
      </c>
      <c r="H146" s="11" t="n"/>
    </row>
    <row r="147">
      <c r="A147" s="15" t="n"/>
      <c r="B147" s="16" t="n"/>
      <c r="C147" s="16" t="n"/>
      <c r="D147" s="17" t="n"/>
      <c r="E147" s="18">
        <f>IF($B147="","",IFERROR(VLOOKUP($B147,'Produkte'!$A$10:$B$29,2,FALSE),0))</f>
        <v/>
      </c>
      <c r="F147" s="19" t="n"/>
      <c r="G147" s="18">
        <f>IF(OR($D147="",$E147=""),"",$D147*$E147*(1-N($F147)))</f>
        <v/>
      </c>
      <c r="H147" s="16" t="n"/>
    </row>
    <row r="148">
      <c r="A148" s="10" t="n"/>
      <c r="B148" s="11" t="n"/>
      <c r="C148" s="11" t="n"/>
      <c r="D148" s="12" t="n"/>
      <c r="E148" s="13">
        <f>IF($B148="","",IFERROR(VLOOKUP($B148,'Produkte'!$A$10:$B$29,2,FALSE),0))</f>
        <v/>
      </c>
      <c r="F148" s="14" t="n"/>
      <c r="G148" s="13">
        <f>IF(OR($D148="",$E148=""),"",$D148*$E148*(1-N($F148)))</f>
        <v/>
      </c>
      <c r="H148" s="11" t="n"/>
    </row>
    <row r="149">
      <c r="A149" s="15" t="n"/>
      <c r="B149" s="16" t="n"/>
      <c r="C149" s="16" t="n"/>
      <c r="D149" s="17" t="n"/>
      <c r="E149" s="18">
        <f>IF($B149="","",IFERROR(VLOOKUP($B149,'Produkte'!$A$10:$B$29,2,FALSE),0))</f>
        <v/>
      </c>
      <c r="F149" s="19" t="n"/>
      <c r="G149" s="18">
        <f>IF(OR($D149="",$E149=""),"",$D149*$E149*(1-N($F149)))</f>
        <v/>
      </c>
      <c r="H149" s="16" t="n"/>
    </row>
    <row r="150">
      <c r="A150" s="10" t="n"/>
      <c r="B150" s="11" t="n"/>
      <c r="C150" s="11" t="n"/>
      <c r="D150" s="12" t="n"/>
      <c r="E150" s="13">
        <f>IF($B150="","",IFERROR(VLOOKUP($B150,'Produkte'!$A$10:$B$29,2,FALSE),0))</f>
        <v/>
      </c>
      <c r="F150" s="14" t="n"/>
      <c r="G150" s="13">
        <f>IF(OR($D150="",$E150=""),"",$D150*$E150*(1-N($F150)))</f>
        <v/>
      </c>
      <c r="H150" s="11" t="n"/>
    </row>
    <row r="151">
      <c r="A151" s="15" t="n"/>
      <c r="B151" s="16" t="n"/>
      <c r="C151" s="16" t="n"/>
      <c r="D151" s="17" t="n"/>
      <c r="E151" s="18">
        <f>IF($B151="","",IFERROR(VLOOKUP($B151,'Produkte'!$A$10:$B$29,2,FALSE),0))</f>
        <v/>
      </c>
      <c r="F151" s="19" t="n"/>
      <c r="G151" s="18">
        <f>IF(OR($D151="",$E151=""),"",$D151*$E151*(1-N($F151)))</f>
        <v/>
      </c>
      <c r="H151" s="16" t="n"/>
    </row>
    <row r="152">
      <c r="A152" s="10" t="n"/>
      <c r="B152" s="11" t="n"/>
      <c r="C152" s="11" t="n"/>
      <c r="D152" s="12" t="n"/>
      <c r="E152" s="13">
        <f>IF($B152="","",IFERROR(VLOOKUP($B152,'Produkte'!$A$10:$B$29,2,FALSE),0))</f>
        <v/>
      </c>
      <c r="F152" s="14" t="n"/>
      <c r="G152" s="13">
        <f>IF(OR($D152="",$E152=""),"",$D152*$E152*(1-N($F152)))</f>
        <v/>
      </c>
      <c r="H152" s="11" t="n"/>
    </row>
    <row r="153">
      <c r="A153" s="15" t="n"/>
      <c r="B153" s="16" t="n"/>
      <c r="C153" s="16" t="n"/>
      <c r="D153" s="17" t="n"/>
      <c r="E153" s="18">
        <f>IF($B153="","",IFERROR(VLOOKUP($B153,'Produkte'!$A$10:$B$29,2,FALSE),0))</f>
        <v/>
      </c>
      <c r="F153" s="19" t="n"/>
      <c r="G153" s="18">
        <f>IF(OR($D153="",$E153=""),"",$D153*$E153*(1-N($F153)))</f>
        <v/>
      </c>
      <c r="H153" s="16" t="n"/>
    </row>
    <row r="154">
      <c r="A154" s="10" t="n"/>
      <c r="B154" s="11" t="n"/>
      <c r="C154" s="11" t="n"/>
      <c r="D154" s="12" t="n"/>
      <c r="E154" s="13">
        <f>IF($B154="","",IFERROR(VLOOKUP($B154,'Produkte'!$A$10:$B$29,2,FALSE),0))</f>
        <v/>
      </c>
      <c r="F154" s="14" t="n"/>
      <c r="G154" s="13">
        <f>IF(OR($D154="",$E154=""),"",$D154*$E154*(1-N($F154)))</f>
        <v/>
      </c>
      <c r="H154" s="11" t="n"/>
    </row>
    <row r="155">
      <c r="A155" s="15" t="n"/>
      <c r="B155" s="16" t="n"/>
      <c r="C155" s="16" t="n"/>
      <c r="D155" s="17" t="n"/>
      <c r="E155" s="18">
        <f>IF($B155="","",IFERROR(VLOOKUP($B155,'Produkte'!$A$10:$B$29,2,FALSE),0))</f>
        <v/>
      </c>
      <c r="F155" s="19" t="n"/>
      <c r="G155" s="18">
        <f>IF(OR($D155="",$E155=""),"",$D155*$E155*(1-N($F155)))</f>
        <v/>
      </c>
      <c r="H155" s="16" t="n"/>
    </row>
    <row r="156">
      <c r="A156" s="10" t="n"/>
      <c r="B156" s="11" t="n"/>
      <c r="C156" s="11" t="n"/>
      <c r="D156" s="12" t="n"/>
      <c r="E156" s="13">
        <f>IF($B156="","",IFERROR(VLOOKUP($B156,'Produkte'!$A$10:$B$29,2,FALSE),0))</f>
        <v/>
      </c>
      <c r="F156" s="14" t="n"/>
      <c r="G156" s="13">
        <f>IF(OR($D156="",$E156=""),"",$D156*$E156*(1-N($F156)))</f>
        <v/>
      </c>
      <c r="H156" s="11" t="n"/>
    </row>
    <row r="157">
      <c r="A157" s="15" t="n"/>
      <c r="B157" s="16" t="n"/>
      <c r="C157" s="16" t="n"/>
      <c r="D157" s="17" t="n"/>
      <c r="E157" s="18">
        <f>IF($B157="","",IFERROR(VLOOKUP($B157,'Produkte'!$A$10:$B$29,2,FALSE),0))</f>
        <v/>
      </c>
      <c r="F157" s="19" t="n"/>
      <c r="G157" s="18">
        <f>IF(OR($D157="",$E157=""),"",$D157*$E157*(1-N($F157)))</f>
        <v/>
      </c>
      <c r="H157" s="16" t="n"/>
    </row>
    <row r="158">
      <c r="A158" s="10" t="n"/>
      <c r="B158" s="11" t="n"/>
      <c r="C158" s="11" t="n"/>
      <c r="D158" s="12" t="n"/>
      <c r="E158" s="13">
        <f>IF($B158="","",IFERROR(VLOOKUP($B158,'Produkte'!$A$10:$B$29,2,FALSE),0))</f>
        <v/>
      </c>
      <c r="F158" s="14" t="n"/>
      <c r="G158" s="13">
        <f>IF(OR($D158="",$E158=""),"",$D158*$E158*(1-N($F158)))</f>
        <v/>
      </c>
      <c r="H158" s="11" t="n"/>
    </row>
    <row r="159">
      <c r="A159" s="15" t="n"/>
      <c r="B159" s="16" t="n"/>
      <c r="C159" s="16" t="n"/>
      <c r="D159" s="17" t="n"/>
      <c r="E159" s="18">
        <f>IF($B159="","",IFERROR(VLOOKUP($B159,'Produkte'!$A$10:$B$29,2,FALSE),0))</f>
        <v/>
      </c>
      <c r="F159" s="19" t="n"/>
      <c r="G159" s="18">
        <f>IF(OR($D159="",$E159=""),"",$D159*$E159*(1-N($F159)))</f>
        <v/>
      </c>
      <c r="H159" s="16" t="n"/>
    </row>
    <row r="160">
      <c r="A160" s="10" t="n"/>
      <c r="B160" s="11" t="n"/>
      <c r="C160" s="11" t="n"/>
      <c r="D160" s="12" t="n"/>
      <c r="E160" s="13">
        <f>IF($B160="","",IFERROR(VLOOKUP($B160,'Produkte'!$A$10:$B$29,2,FALSE),0))</f>
        <v/>
      </c>
      <c r="F160" s="14" t="n"/>
      <c r="G160" s="13">
        <f>IF(OR($D160="",$E160=""),"",$D160*$E160*(1-N($F160)))</f>
        <v/>
      </c>
      <c r="H160" s="11" t="n"/>
    </row>
    <row r="161">
      <c r="A161" s="15" t="n"/>
      <c r="B161" s="16" t="n"/>
      <c r="C161" s="16" t="n"/>
      <c r="D161" s="17" t="n"/>
      <c r="E161" s="18">
        <f>IF($B161="","",IFERROR(VLOOKUP($B161,'Produkte'!$A$10:$B$29,2,FALSE),0))</f>
        <v/>
      </c>
      <c r="F161" s="19" t="n"/>
      <c r="G161" s="18">
        <f>IF(OR($D161="",$E161=""),"",$D161*$E161*(1-N($F161)))</f>
        <v/>
      </c>
      <c r="H161" s="16" t="n"/>
    </row>
    <row r="162">
      <c r="A162" s="10" t="n"/>
      <c r="B162" s="11" t="n"/>
      <c r="C162" s="11" t="n"/>
      <c r="D162" s="12" t="n"/>
      <c r="E162" s="13">
        <f>IF($B162="","",IFERROR(VLOOKUP($B162,'Produkte'!$A$10:$B$29,2,FALSE),0))</f>
        <v/>
      </c>
      <c r="F162" s="14" t="n"/>
      <c r="G162" s="13">
        <f>IF(OR($D162="",$E162=""),"",$D162*$E162*(1-N($F162)))</f>
        <v/>
      </c>
      <c r="H162" s="11" t="n"/>
    </row>
    <row r="163">
      <c r="A163" s="15" t="n"/>
      <c r="B163" s="16" t="n"/>
      <c r="C163" s="16" t="n"/>
      <c r="D163" s="17" t="n"/>
      <c r="E163" s="18">
        <f>IF($B163="","",IFERROR(VLOOKUP($B163,'Produkte'!$A$10:$B$29,2,FALSE),0))</f>
        <v/>
      </c>
      <c r="F163" s="19" t="n"/>
      <c r="G163" s="18">
        <f>IF(OR($D163="",$E163=""),"",$D163*$E163*(1-N($F163)))</f>
        <v/>
      </c>
      <c r="H163" s="16" t="n"/>
    </row>
    <row r="164">
      <c r="A164" s="10" t="n"/>
      <c r="B164" s="11" t="n"/>
      <c r="C164" s="11" t="n"/>
      <c r="D164" s="12" t="n"/>
      <c r="E164" s="13">
        <f>IF($B164="","",IFERROR(VLOOKUP($B164,'Produkte'!$A$10:$B$29,2,FALSE),0))</f>
        <v/>
      </c>
      <c r="F164" s="14" t="n"/>
      <c r="G164" s="13">
        <f>IF(OR($D164="",$E164=""),"",$D164*$E164*(1-N($F164)))</f>
        <v/>
      </c>
      <c r="H164" s="11" t="n"/>
    </row>
    <row r="165">
      <c r="A165" s="15" t="n"/>
      <c r="B165" s="16" t="n"/>
      <c r="C165" s="16" t="n"/>
      <c r="D165" s="17" t="n"/>
      <c r="E165" s="18">
        <f>IF($B165="","",IFERROR(VLOOKUP($B165,'Produkte'!$A$10:$B$29,2,FALSE),0))</f>
        <v/>
      </c>
      <c r="F165" s="19" t="n"/>
      <c r="G165" s="18">
        <f>IF(OR($D165="",$E165=""),"",$D165*$E165*(1-N($F165)))</f>
        <v/>
      </c>
      <c r="H165" s="16" t="n"/>
    </row>
    <row r="166">
      <c r="A166" s="10" t="n"/>
      <c r="B166" s="11" t="n"/>
      <c r="C166" s="11" t="n"/>
      <c r="D166" s="12" t="n"/>
      <c r="E166" s="13">
        <f>IF($B166="","",IFERROR(VLOOKUP($B166,'Produkte'!$A$10:$B$29,2,FALSE),0))</f>
        <v/>
      </c>
      <c r="F166" s="14" t="n"/>
      <c r="G166" s="13">
        <f>IF(OR($D166="",$E166=""),"",$D166*$E166*(1-N($F166)))</f>
        <v/>
      </c>
      <c r="H166" s="11" t="n"/>
    </row>
    <row r="167">
      <c r="A167" s="15" t="n"/>
      <c r="B167" s="16" t="n"/>
      <c r="C167" s="16" t="n"/>
      <c r="D167" s="17" t="n"/>
      <c r="E167" s="18">
        <f>IF($B167="","",IFERROR(VLOOKUP($B167,'Produkte'!$A$10:$B$29,2,FALSE),0))</f>
        <v/>
      </c>
      <c r="F167" s="19" t="n"/>
      <c r="G167" s="18">
        <f>IF(OR($D167="",$E167=""),"",$D167*$E167*(1-N($F167)))</f>
        <v/>
      </c>
      <c r="H167" s="16" t="n"/>
    </row>
    <row r="168">
      <c r="A168" s="10" t="n"/>
      <c r="B168" s="11" t="n"/>
      <c r="C168" s="11" t="n"/>
      <c r="D168" s="12" t="n"/>
      <c r="E168" s="13">
        <f>IF($B168="","",IFERROR(VLOOKUP($B168,'Produkte'!$A$10:$B$29,2,FALSE),0))</f>
        <v/>
      </c>
      <c r="F168" s="14" t="n"/>
      <c r="G168" s="13">
        <f>IF(OR($D168="",$E168=""),"",$D168*$E168*(1-N($F168)))</f>
        <v/>
      </c>
      <c r="H168" s="11" t="n"/>
    </row>
    <row r="169">
      <c r="A169" s="15" t="n"/>
      <c r="B169" s="16" t="n"/>
      <c r="C169" s="16" t="n"/>
      <c r="D169" s="17" t="n"/>
      <c r="E169" s="18">
        <f>IF($B169="","",IFERROR(VLOOKUP($B169,'Produkte'!$A$10:$B$29,2,FALSE),0))</f>
        <v/>
      </c>
      <c r="F169" s="19" t="n"/>
      <c r="G169" s="18">
        <f>IF(OR($D169="",$E169=""),"",$D169*$E169*(1-N($F169)))</f>
        <v/>
      </c>
      <c r="H169" s="16" t="n"/>
    </row>
    <row r="170">
      <c r="A170" s="10" t="n"/>
      <c r="B170" s="11" t="n"/>
      <c r="C170" s="11" t="n"/>
      <c r="D170" s="12" t="n"/>
      <c r="E170" s="13">
        <f>IF($B170="","",IFERROR(VLOOKUP($B170,'Produkte'!$A$10:$B$29,2,FALSE),0))</f>
        <v/>
      </c>
      <c r="F170" s="14" t="n"/>
      <c r="G170" s="13">
        <f>IF(OR($D170="",$E170=""),"",$D170*$E170*(1-N($F170)))</f>
        <v/>
      </c>
      <c r="H170" s="11" t="n"/>
    </row>
    <row r="171">
      <c r="A171" s="15" t="n"/>
      <c r="B171" s="16" t="n"/>
      <c r="C171" s="16" t="n"/>
      <c r="D171" s="17" t="n"/>
      <c r="E171" s="18">
        <f>IF($B171="","",IFERROR(VLOOKUP($B171,'Produkte'!$A$10:$B$29,2,FALSE),0))</f>
        <v/>
      </c>
      <c r="F171" s="19" t="n"/>
      <c r="G171" s="18">
        <f>IF(OR($D171="",$E171=""),"",$D171*$E171*(1-N($F171)))</f>
        <v/>
      </c>
      <c r="H171" s="16" t="n"/>
    </row>
    <row r="172">
      <c r="A172" s="10" t="n"/>
      <c r="B172" s="11" t="n"/>
      <c r="C172" s="11" t="n"/>
      <c r="D172" s="12" t="n"/>
      <c r="E172" s="13">
        <f>IF($B172="","",IFERROR(VLOOKUP($B172,'Produkte'!$A$10:$B$29,2,FALSE),0))</f>
        <v/>
      </c>
      <c r="F172" s="14" t="n"/>
      <c r="G172" s="13">
        <f>IF(OR($D172="",$E172=""),"",$D172*$E172*(1-N($F172)))</f>
        <v/>
      </c>
      <c r="H172" s="11" t="n"/>
    </row>
    <row r="173">
      <c r="A173" s="15" t="n"/>
      <c r="B173" s="16" t="n"/>
      <c r="C173" s="16" t="n"/>
      <c r="D173" s="17" t="n"/>
      <c r="E173" s="18">
        <f>IF($B173="","",IFERROR(VLOOKUP($B173,'Produkte'!$A$10:$B$29,2,FALSE),0))</f>
        <v/>
      </c>
      <c r="F173" s="19" t="n"/>
      <c r="G173" s="18">
        <f>IF(OR($D173="",$E173=""),"",$D173*$E173*(1-N($F173)))</f>
        <v/>
      </c>
      <c r="H173" s="16" t="n"/>
    </row>
    <row r="174">
      <c r="A174" s="10" t="n"/>
      <c r="B174" s="11" t="n"/>
      <c r="C174" s="11" t="n"/>
      <c r="D174" s="12" t="n"/>
      <c r="E174" s="13">
        <f>IF($B174="","",IFERROR(VLOOKUP($B174,'Produkte'!$A$10:$B$29,2,FALSE),0))</f>
        <v/>
      </c>
      <c r="F174" s="14" t="n"/>
      <c r="G174" s="13">
        <f>IF(OR($D174="",$E174=""),"",$D174*$E174*(1-N($F174)))</f>
        <v/>
      </c>
      <c r="H174" s="11" t="n"/>
    </row>
    <row r="175">
      <c r="A175" s="15" t="n"/>
      <c r="B175" s="16" t="n"/>
      <c r="C175" s="16" t="n"/>
      <c r="D175" s="17" t="n"/>
      <c r="E175" s="18">
        <f>IF($B175="","",IFERROR(VLOOKUP($B175,'Produkte'!$A$10:$B$29,2,FALSE),0))</f>
        <v/>
      </c>
      <c r="F175" s="19" t="n"/>
      <c r="G175" s="18">
        <f>IF(OR($D175="",$E175=""),"",$D175*$E175*(1-N($F175)))</f>
        <v/>
      </c>
      <c r="H175" s="16" t="n"/>
    </row>
    <row r="176">
      <c r="A176" s="10" t="n"/>
      <c r="B176" s="11" t="n"/>
      <c r="C176" s="11" t="n"/>
      <c r="D176" s="12" t="n"/>
      <c r="E176" s="13">
        <f>IF($B176="","",IFERROR(VLOOKUP($B176,'Produkte'!$A$10:$B$29,2,FALSE),0))</f>
        <v/>
      </c>
      <c r="F176" s="14" t="n"/>
      <c r="G176" s="13">
        <f>IF(OR($D176="",$E176=""),"",$D176*$E176*(1-N($F176)))</f>
        <v/>
      </c>
      <c r="H176" s="11" t="n"/>
    </row>
    <row r="177">
      <c r="A177" s="15" t="n"/>
      <c r="B177" s="16" t="n"/>
      <c r="C177" s="16" t="n"/>
      <c r="D177" s="17" t="n"/>
      <c r="E177" s="18">
        <f>IF($B177="","",IFERROR(VLOOKUP($B177,'Produkte'!$A$10:$B$29,2,FALSE),0))</f>
        <v/>
      </c>
      <c r="F177" s="19" t="n"/>
      <c r="G177" s="18">
        <f>IF(OR($D177="",$E177=""),"",$D177*$E177*(1-N($F177)))</f>
        <v/>
      </c>
      <c r="H177" s="16" t="n"/>
    </row>
    <row r="178">
      <c r="A178" s="10" t="n"/>
      <c r="B178" s="11" t="n"/>
      <c r="C178" s="11" t="n"/>
      <c r="D178" s="12" t="n"/>
      <c r="E178" s="13">
        <f>IF($B178="","",IFERROR(VLOOKUP($B178,'Produkte'!$A$10:$B$29,2,FALSE),0))</f>
        <v/>
      </c>
      <c r="F178" s="14" t="n"/>
      <c r="G178" s="13">
        <f>IF(OR($D178="",$E178=""),"",$D178*$E178*(1-N($F178)))</f>
        <v/>
      </c>
      <c r="H178" s="11" t="n"/>
    </row>
    <row r="179">
      <c r="A179" s="15" t="n"/>
      <c r="B179" s="16" t="n"/>
      <c r="C179" s="16" t="n"/>
      <c r="D179" s="17" t="n"/>
      <c r="E179" s="18">
        <f>IF($B179="","",IFERROR(VLOOKUP($B179,'Produkte'!$A$10:$B$29,2,FALSE),0))</f>
        <v/>
      </c>
      <c r="F179" s="19" t="n"/>
      <c r="G179" s="18">
        <f>IF(OR($D179="",$E179=""),"",$D179*$E179*(1-N($F179)))</f>
        <v/>
      </c>
      <c r="H179" s="16" t="n"/>
    </row>
    <row r="180">
      <c r="A180" s="10" t="n"/>
      <c r="B180" s="11" t="n"/>
      <c r="C180" s="11" t="n"/>
      <c r="D180" s="12" t="n"/>
      <c r="E180" s="13">
        <f>IF($B180="","",IFERROR(VLOOKUP($B180,'Produkte'!$A$10:$B$29,2,FALSE),0))</f>
        <v/>
      </c>
      <c r="F180" s="14" t="n"/>
      <c r="G180" s="13">
        <f>IF(OR($D180="",$E180=""),"",$D180*$E180*(1-N($F180)))</f>
        <v/>
      </c>
      <c r="H180" s="11" t="n"/>
    </row>
    <row r="181">
      <c r="A181" s="15" t="n"/>
      <c r="B181" s="16" t="n"/>
      <c r="C181" s="16" t="n"/>
      <c r="D181" s="17" t="n"/>
      <c r="E181" s="18">
        <f>IF($B181="","",IFERROR(VLOOKUP($B181,'Produkte'!$A$10:$B$29,2,FALSE),0))</f>
        <v/>
      </c>
      <c r="F181" s="19" t="n"/>
      <c r="G181" s="18">
        <f>IF(OR($D181="",$E181=""),"",$D181*$E181*(1-N($F181)))</f>
        <v/>
      </c>
      <c r="H181" s="16" t="n"/>
    </row>
    <row r="182">
      <c r="A182" s="10" t="n"/>
      <c r="B182" s="11" t="n"/>
      <c r="C182" s="11" t="n"/>
      <c r="D182" s="12" t="n"/>
      <c r="E182" s="13">
        <f>IF($B182="","",IFERROR(VLOOKUP($B182,'Produkte'!$A$10:$B$29,2,FALSE),0))</f>
        <v/>
      </c>
      <c r="F182" s="14" t="n"/>
      <c r="G182" s="13">
        <f>IF(OR($D182="",$E182=""),"",$D182*$E182*(1-N($F182)))</f>
        <v/>
      </c>
      <c r="H182" s="11" t="n"/>
    </row>
    <row r="183">
      <c r="A183" s="15" t="n"/>
      <c r="B183" s="16" t="n"/>
      <c r="C183" s="16" t="n"/>
      <c r="D183" s="17" t="n"/>
      <c r="E183" s="18">
        <f>IF($B183="","",IFERROR(VLOOKUP($B183,'Produkte'!$A$10:$B$29,2,FALSE),0))</f>
        <v/>
      </c>
      <c r="F183" s="19" t="n"/>
      <c r="G183" s="18">
        <f>IF(OR($D183="",$E183=""),"",$D183*$E183*(1-N($F183)))</f>
        <v/>
      </c>
      <c r="H183" s="16" t="n"/>
    </row>
    <row r="184">
      <c r="A184" s="10" t="n"/>
      <c r="B184" s="11" t="n"/>
      <c r="C184" s="11" t="n"/>
      <c r="D184" s="12" t="n"/>
      <c r="E184" s="13">
        <f>IF($B184="","",IFERROR(VLOOKUP($B184,'Produkte'!$A$10:$B$29,2,FALSE),0))</f>
        <v/>
      </c>
      <c r="F184" s="14" t="n"/>
      <c r="G184" s="13">
        <f>IF(OR($D184="",$E184=""),"",$D184*$E184*(1-N($F184)))</f>
        <v/>
      </c>
      <c r="H184" s="11" t="n"/>
    </row>
    <row r="185">
      <c r="A185" s="15" t="n"/>
      <c r="B185" s="16" t="n"/>
      <c r="C185" s="16" t="n"/>
      <c r="D185" s="17" t="n"/>
      <c r="E185" s="18">
        <f>IF($B185="","",IFERROR(VLOOKUP($B185,'Produkte'!$A$10:$B$29,2,FALSE),0))</f>
        <v/>
      </c>
      <c r="F185" s="19" t="n"/>
      <c r="G185" s="18">
        <f>IF(OR($D185="",$E185=""),"",$D185*$E185*(1-N($F185)))</f>
        <v/>
      </c>
      <c r="H185" s="16" t="n"/>
    </row>
    <row r="186">
      <c r="A186" s="10" t="n"/>
      <c r="B186" s="11" t="n"/>
      <c r="C186" s="11" t="n"/>
      <c r="D186" s="12" t="n"/>
      <c r="E186" s="13">
        <f>IF($B186="","",IFERROR(VLOOKUP($B186,'Produkte'!$A$10:$B$29,2,FALSE),0))</f>
        <v/>
      </c>
      <c r="F186" s="14" t="n"/>
      <c r="G186" s="13">
        <f>IF(OR($D186="",$E186=""),"",$D186*$E186*(1-N($F186)))</f>
        <v/>
      </c>
      <c r="H186" s="11" t="n"/>
    </row>
    <row r="187">
      <c r="A187" s="15" t="n"/>
      <c r="B187" s="16" t="n"/>
      <c r="C187" s="16" t="n"/>
      <c r="D187" s="17" t="n"/>
      <c r="E187" s="18">
        <f>IF($B187="","",IFERROR(VLOOKUP($B187,'Produkte'!$A$10:$B$29,2,FALSE),0))</f>
        <v/>
      </c>
      <c r="F187" s="19" t="n"/>
      <c r="G187" s="18">
        <f>IF(OR($D187="",$E187=""),"",$D187*$E187*(1-N($F187)))</f>
        <v/>
      </c>
      <c r="H187" s="16" t="n"/>
    </row>
    <row r="188">
      <c r="A188" s="10" t="n"/>
      <c r="B188" s="11" t="n"/>
      <c r="C188" s="11" t="n"/>
      <c r="D188" s="12" t="n"/>
      <c r="E188" s="13">
        <f>IF($B188="","",IFERROR(VLOOKUP($B188,'Produkte'!$A$10:$B$29,2,FALSE),0))</f>
        <v/>
      </c>
      <c r="F188" s="14" t="n"/>
      <c r="G188" s="13">
        <f>IF(OR($D188="",$E188=""),"",$D188*$E188*(1-N($F188)))</f>
        <v/>
      </c>
      <c r="H188" s="11" t="n"/>
    </row>
    <row r="189">
      <c r="A189" s="15" t="n"/>
      <c r="B189" s="16" t="n"/>
      <c r="C189" s="16" t="n"/>
      <c r="D189" s="17" t="n"/>
      <c r="E189" s="18">
        <f>IF($B189="","",IFERROR(VLOOKUP($B189,'Produkte'!$A$10:$B$29,2,FALSE),0))</f>
        <v/>
      </c>
      <c r="F189" s="19" t="n"/>
      <c r="G189" s="18">
        <f>IF(OR($D189="",$E189=""),"",$D189*$E189*(1-N($F189)))</f>
        <v/>
      </c>
      <c r="H189" s="16" t="n"/>
    </row>
    <row r="190">
      <c r="A190" s="10" t="n"/>
      <c r="B190" s="11" t="n"/>
      <c r="C190" s="11" t="n"/>
      <c r="D190" s="12" t="n"/>
      <c r="E190" s="13">
        <f>IF($B190="","",IFERROR(VLOOKUP($B190,'Produkte'!$A$10:$B$29,2,FALSE),0))</f>
        <v/>
      </c>
      <c r="F190" s="14" t="n"/>
      <c r="G190" s="13">
        <f>IF(OR($D190="",$E190=""),"",$D190*$E190*(1-N($F190)))</f>
        <v/>
      </c>
      <c r="H190" s="11" t="n"/>
    </row>
    <row r="191">
      <c r="A191" s="15" t="n"/>
      <c r="B191" s="16" t="n"/>
      <c r="C191" s="16" t="n"/>
      <c r="D191" s="17" t="n"/>
      <c r="E191" s="18">
        <f>IF($B191="","",IFERROR(VLOOKUP($B191,'Produkte'!$A$10:$B$29,2,FALSE),0))</f>
        <v/>
      </c>
      <c r="F191" s="19" t="n"/>
      <c r="G191" s="18">
        <f>IF(OR($D191="",$E191=""),"",$D191*$E191*(1-N($F191)))</f>
        <v/>
      </c>
      <c r="H191" s="16" t="n"/>
    </row>
    <row r="192">
      <c r="A192" s="10" t="n"/>
      <c r="B192" s="11" t="n"/>
      <c r="C192" s="11" t="n"/>
      <c r="D192" s="12" t="n"/>
      <c r="E192" s="13">
        <f>IF($B192="","",IFERROR(VLOOKUP($B192,'Produkte'!$A$10:$B$29,2,FALSE),0))</f>
        <v/>
      </c>
      <c r="F192" s="14" t="n"/>
      <c r="G192" s="13">
        <f>IF(OR($D192="",$E192=""),"",$D192*$E192*(1-N($F192)))</f>
        <v/>
      </c>
      <c r="H192" s="11" t="n"/>
    </row>
    <row r="193">
      <c r="A193" s="15" t="n"/>
      <c r="B193" s="16" t="n"/>
      <c r="C193" s="16" t="n"/>
      <c r="D193" s="17" t="n"/>
      <c r="E193" s="18">
        <f>IF($B193="","",IFERROR(VLOOKUP($B193,'Produkte'!$A$10:$B$29,2,FALSE),0))</f>
        <v/>
      </c>
      <c r="F193" s="19" t="n"/>
      <c r="G193" s="18">
        <f>IF(OR($D193="",$E193=""),"",$D193*$E193*(1-N($F193)))</f>
        <v/>
      </c>
      <c r="H193" s="16" t="n"/>
    </row>
    <row r="194">
      <c r="A194" s="10" t="n"/>
      <c r="B194" s="11" t="n"/>
      <c r="C194" s="11" t="n"/>
      <c r="D194" s="12" t="n"/>
      <c r="E194" s="13">
        <f>IF($B194="","",IFERROR(VLOOKUP($B194,'Produkte'!$A$10:$B$29,2,FALSE),0))</f>
        <v/>
      </c>
      <c r="F194" s="14" t="n"/>
      <c r="G194" s="13">
        <f>IF(OR($D194="",$E194=""),"",$D194*$E194*(1-N($F194)))</f>
        <v/>
      </c>
      <c r="H194" s="11" t="n"/>
    </row>
    <row r="195">
      <c r="A195" s="15" t="n"/>
      <c r="B195" s="16" t="n"/>
      <c r="C195" s="16" t="n"/>
      <c r="D195" s="17" t="n"/>
      <c r="E195" s="18">
        <f>IF($B195="","",IFERROR(VLOOKUP($B195,'Produkte'!$A$10:$B$29,2,FALSE),0))</f>
        <v/>
      </c>
      <c r="F195" s="19" t="n"/>
      <c r="G195" s="18">
        <f>IF(OR($D195="",$E195=""),"",$D195*$E195*(1-N($F195)))</f>
        <v/>
      </c>
      <c r="H195" s="16" t="n"/>
    </row>
    <row r="196">
      <c r="A196" s="10" t="n"/>
      <c r="B196" s="11" t="n"/>
      <c r="C196" s="11" t="n"/>
      <c r="D196" s="12" t="n"/>
      <c r="E196" s="13">
        <f>IF($B196="","",IFERROR(VLOOKUP($B196,'Produkte'!$A$10:$B$29,2,FALSE),0))</f>
        <v/>
      </c>
      <c r="F196" s="14" t="n"/>
      <c r="G196" s="13">
        <f>IF(OR($D196="",$E196=""),"",$D196*$E196*(1-N($F196)))</f>
        <v/>
      </c>
      <c r="H196" s="11" t="n"/>
    </row>
    <row r="197">
      <c r="A197" s="15" t="n"/>
      <c r="B197" s="16" t="n"/>
      <c r="C197" s="16" t="n"/>
      <c r="D197" s="17" t="n"/>
      <c r="E197" s="18">
        <f>IF($B197="","",IFERROR(VLOOKUP($B197,'Produkte'!$A$10:$B$29,2,FALSE),0))</f>
        <v/>
      </c>
      <c r="F197" s="19" t="n"/>
      <c r="G197" s="18">
        <f>IF(OR($D197="",$E197=""),"",$D197*$E197*(1-N($F197)))</f>
        <v/>
      </c>
      <c r="H197" s="16" t="n"/>
    </row>
    <row r="198">
      <c r="A198" s="10" t="n"/>
      <c r="B198" s="11" t="n"/>
      <c r="C198" s="11" t="n"/>
      <c r="D198" s="12" t="n"/>
      <c r="E198" s="13">
        <f>IF($B198="","",IFERROR(VLOOKUP($B198,'Produkte'!$A$10:$B$29,2,FALSE),0))</f>
        <v/>
      </c>
      <c r="F198" s="14" t="n"/>
      <c r="G198" s="13">
        <f>IF(OR($D198="",$E198=""),"",$D198*$E198*(1-N($F198)))</f>
        <v/>
      </c>
      <c r="H198" s="11" t="n"/>
    </row>
    <row r="199">
      <c r="A199" s="15" t="n"/>
      <c r="B199" s="16" t="n"/>
      <c r="C199" s="16" t="n"/>
      <c r="D199" s="17" t="n"/>
      <c r="E199" s="18">
        <f>IF($B199="","",IFERROR(VLOOKUP($B199,'Produkte'!$A$10:$B$29,2,FALSE),0))</f>
        <v/>
      </c>
      <c r="F199" s="19" t="n"/>
      <c r="G199" s="18">
        <f>IF(OR($D199="",$E199=""),"",$D199*$E199*(1-N($F199)))</f>
        <v/>
      </c>
      <c r="H199" s="16" t="n"/>
    </row>
    <row r="200">
      <c r="A200" s="10" t="n"/>
      <c r="B200" s="11" t="n"/>
      <c r="C200" s="11" t="n"/>
      <c r="D200" s="12" t="n"/>
      <c r="E200" s="13">
        <f>IF($B200="","",IFERROR(VLOOKUP($B200,'Produkte'!$A$10:$B$29,2,FALSE),0))</f>
        <v/>
      </c>
      <c r="F200" s="14" t="n"/>
      <c r="G200" s="13">
        <f>IF(OR($D200="",$E200=""),"",$D200*$E200*(1-N($F200)))</f>
        <v/>
      </c>
      <c r="H200" s="11" t="n"/>
    </row>
  </sheetData>
  <conditionalFormatting sqref="A10:H200">
    <cfRule type="expression" priority="1" dxfId="0">
      <formula>AND($A10&lt;&gt;"",N($F10)&gt;=0.2)</formula>
    </cfRule>
  </conditionalFormatting>
  <dataValidations count="2">
    <dataValidation sqref="B10:B200" showDropDown="0" showInputMessage="0" showErrorMessage="1" allowBlank="1" type="list">
      <formula1>'Produkte'!$A$10:$A$29</formula1>
    </dataValidation>
    <dataValidation sqref="C10:C200" showDropDown="0" showInputMessage="0" showErrorMessage="1" allowBlank="1" type="list">
      <formula1>'Listen'!$A$3:$A$7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3" customWidth="1" min="4" max="4"/>
    <col width="15" customWidth="1" min="5" max="5"/>
    <col width="9" customWidth="1" min="6" max="6"/>
  </cols>
  <sheetData>
    <row r="1" ht="26" customHeight="1">
      <c r="A1" s="1" t="inlineStr">
        <is>
          <t>SALVIX · Verkaufs-Tracker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Produkte</t>
        </is>
      </c>
    </row>
    <row r="4">
      <c r="A4" s="5" t="inlineStr">
        <is>
          <t>Trage ein, was du verkaufst, mit Listenpreis. Stück und Umsatz kommen aus dem Verkaufsjournal.</t>
        </is>
      </c>
    </row>
    <row r="5"/>
    <row r="6"/>
    <row r="7"/>
    <row r="8"/>
    <row r="9" ht="20" customHeight="1">
      <c r="A9" s="9" t="inlineStr">
        <is>
          <t>Produkt</t>
        </is>
      </c>
      <c r="B9" s="9" t="inlineStr">
        <is>
          <t>Listenpreis</t>
        </is>
      </c>
      <c r="C9" s="9" t="inlineStr">
        <is>
          <t>Verkaufte Stück</t>
        </is>
      </c>
      <c r="D9" s="9" t="inlineStr">
        <is>
          <t>Umsatz</t>
        </is>
      </c>
      <c r="E9" s="9" t="inlineStr">
        <is>
          <t>Umsatzanteil</t>
        </is>
      </c>
      <c r="F9" s="9" t="inlineStr">
        <is>
          <t>Bestellungen</t>
        </is>
      </c>
    </row>
    <row r="10">
      <c r="A10" s="11" t="inlineStr">
        <is>
          <t>Kerze groß</t>
        </is>
      </c>
      <c r="B10" s="13" t="n">
        <v>28</v>
      </c>
      <c r="C10" s="12">
        <f>IF($A10="","",SUMIF('Verkaufsjournal'!$B:$B,$A10,'Verkaufsjournal'!$D:$D))</f>
        <v/>
      </c>
      <c r="D10" s="13">
        <f>IF($A10="","",SUMIF('Verkaufsjournal'!$B:$B,$A10,'Verkaufsjournal'!$G:$G))</f>
        <v/>
      </c>
      <c r="E10" s="14">
        <f>IF($A10="","",IFERROR($D10/SUM($D$10:$D$29),0))</f>
        <v/>
      </c>
      <c r="F10" s="12">
        <f>IF($A10="","",COUNTIF('Verkaufsjournal'!$B:$B,$A10))</f>
        <v/>
      </c>
    </row>
    <row r="11">
      <c r="A11" s="16" t="inlineStr">
        <is>
          <t>Kerze klein</t>
        </is>
      </c>
      <c r="B11" s="18" t="n">
        <v>14</v>
      </c>
      <c r="C11" s="17">
        <f>IF($A11="","",SUMIF('Verkaufsjournal'!$B:$B,$A11,'Verkaufsjournal'!$D:$D))</f>
        <v/>
      </c>
      <c r="D11" s="18">
        <f>IF($A11="","",SUMIF('Verkaufsjournal'!$B:$B,$A11,'Verkaufsjournal'!$G:$G))</f>
        <v/>
      </c>
      <c r="E11" s="19">
        <f>IF($A11="","",IFERROR($D11/SUM($D$10:$D$29),0))</f>
        <v/>
      </c>
      <c r="F11" s="17">
        <f>IF($A11="","",COUNTIF('Verkaufsjournal'!$B:$B,$A11))</f>
        <v/>
      </c>
    </row>
    <row r="12">
      <c r="A12" s="11" t="inlineStr">
        <is>
          <t>Geschenkbox</t>
        </is>
      </c>
      <c r="B12" s="13" t="n">
        <v>45</v>
      </c>
      <c r="C12" s="12">
        <f>IF($A12="","",SUMIF('Verkaufsjournal'!$B:$B,$A12,'Verkaufsjournal'!$D:$D))</f>
        <v/>
      </c>
      <c r="D12" s="13">
        <f>IF($A12="","",SUMIF('Verkaufsjournal'!$B:$B,$A12,'Verkaufsjournal'!$G:$G))</f>
        <v/>
      </c>
      <c r="E12" s="14">
        <f>IF($A12="","",IFERROR($D12/SUM($D$10:$D$29),0))</f>
        <v/>
      </c>
      <c r="F12" s="12">
        <f>IF($A12="","",COUNTIF('Verkaufsjournal'!$B:$B,$A12))</f>
        <v/>
      </c>
    </row>
    <row r="13">
      <c r="A13" s="16" t="inlineStr">
        <is>
          <t>Diffusor</t>
        </is>
      </c>
      <c r="B13" s="18" t="n">
        <v>32</v>
      </c>
      <c r="C13" s="17">
        <f>IF($A13="","",SUMIF('Verkaufsjournal'!$B:$B,$A13,'Verkaufsjournal'!$D:$D))</f>
        <v/>
      </c>
      <c r="D13" s="18">
        <f>IF($A13="","",SUMIF('Verkaufsjournal'!$B:$B,$A13,'Verkaufsjournal'!$G:$G))</f>
        <v/>
      </c>
      <c r="E13" s="19">
        <f>IF($A13="","",IFERROR($D13/SUM($D$10:$D$29),0))</f>
        <v/>
      </c>
      <c r="F13" s="17">
        <f>IF($A13="","",COUNTIF('Verkaufsjournal'!$B:$B,$A13))</f>
        <v/>
      </c>
    </row>
    <row r="14">
      <c r="A14" s="11" t="inlineStr">
        <is>
          <t>Duftwachs</t>
        </is>
      </c>
      <c r="B14" s="13" t="n">
        <v>9</v>
      </c>
      <c r="C14" s="12">
        <f>IF($A14="","",SUMIF('Verkaufsjournal'!$B:$B,$A14,'Verkaufsjournal'!$D:$D))</f>
        <v/>
      </c>
      <c r="D14" s="13">
        <f>IF($A14="","",SUMIF('Verkaufsjournal'!$B:$B,$A14,'Verkaufsjournal'!$G:$G))</f>
        <v/>
      </c>
      <c r="E14" s="14">
        <f>IF($A14="","",IFERROR($D14/SUM($D$10:$D$29),0))</f>
        <v/>
      </c>
      <c r="F14" s="12">
        <f>IF($A14="","",COUNTIF('Verkaufsjournal'!$B:$B,$A14))</f>
        <v/>
      </c>
    </row>
    <row r="15">
      <c r="A15" s="16" t="inlineStr">
        <is>
          <t>Nachfüllöl</t>
        </is>
      </c>
      <c r="B15" s="18" t="n">
        <v>18</v>
      </c>
      <c r="C15" s="17">
        <f>IF($A15="","",SUMIF('Verkaufsjournal'!$B:$B,$A15,'Verkaufsjournal'!$D:$D))</f>
        <v/>
      </c>
      <c r="D15" s="18">
        <f>IF($A15="","",SUMIF('Verkaufsjournal'!$B:$B,$A15,'Verkaufsjournal'!$G:$G))</f>
        <v/>
      </c>
      <c r="E15" s="19">
        <f>IF($A15="","",IFERROR($D15/SUM($D$10:$D$29),0))</f>
        <v/>
      </c>
      <c r="F15" s="17">
        <f>IF($A15="","",COUNTIF('Verkaufsjournal'!$B:$B,$A15))</f>
        <v/>
      </c>
    </row>
    <row r="16">
      <c r="A16" s="11" t="n"/>
      <c r="B16" s="13" t="n"/>
      <c r="C16" s="12">
        <f>IF($A16="","",SUMIF('Verkaufsjournal'!$B:$B,$A16,'Verkaufsjournal'!$D:$D))</f>
        <v/>
      </c>
      <c r="D16" s="13">
        <f>IF($A16="","",SUMIF('Verkaufsjournal'!$B:$B,$A16,'Verkaufsjournal'!$G:$G))</f>
        <v/>
      </c>
      <c r="E16" s="14">
        <f>IF($A16="","",IFERROR($D16/SUM($D$10:$D$29),0))</f>
        <v/>
      </c>
      <c r="F16" s="12">
        <f>IF($A16="","",COUNTIF('Verkaufsjournal'!$B:$B,$A16))</f>
        <v/>
      </c>
    </row>
    <row r="17">
      <c r="A17" s="16" t="n"/>
      <c r="B17" s="18" t="n"/>
      <c r="C17" s="17">
        <f>IF($A17="","",SUMIF('Verkaufsjournal'!$B:$B,$A17,'Verkaufsjournal'!$D:$D))</f>
        <v/>
      </c>
      <c r="D17" s="18">
        <f>IF($A17="","",SUMIF('Verkaufsjournal'!$B:$B,$A17,'Verkaufsjournal'!$G:$G))</f>
        <v/>
      </c>
      <c r="E17" s="19">
        <f>IF($A17="","",IFERROR($D17/SUM($D$10:$D$29),0))</f>
        <v/>
      </c>
      <c r="F17" s="17">
        <f>IF($A17="","",COUNTIF('Verkaufsjournal'!$B:$B,$A17))</f>
        <v/>
      </c>
    </row>
    <row r="18">
      <c r="A18" s="11" t="n"/>
      <c r="B18" s="13" t="n"/>
      <c r="C18" s="12">
        <f>IF($A18="","",SUMIF('Verkaufsjournal'!$B:$B,$A18,'Verkaufsjournal'!$D:$D))</f>
        <v/>
      </c>
      <c r="D18" s="13">
        <f>IF($A18="","",SUMIF('Verkaufsjournal'!$B:$B,$A18,'Verkaufsjournal'!$G:$G))</f>
        <v/>
      </c>
      <c r="E18" s="14">
        <f>IF($A18="","",IFERROR($D18/SUM($D$10:$D$29),0))</f>
        <v/>
      </c>
      <c r="F18" s="12">
        <f>IF($A18="","",COUNTIF('Verkaufsjournal'!$B:$B,$A18))</f>
        <v/>
      </c>
    </row>
    <row r="19">
      <c r="A19" s="16" t="n"/>
      <c r="B19" s="18" t="n"/>
      <c r="C19" s="17">
        <f>IF($A19="","",SUMIF('Verkaufsjournal'!$B:$B,$A19,'Verkaufsjournal'!$D:$D))</f>
        <v/>
      </c>
      <c r="D19" s="18">
        <f>IF($A19="","",SUMIF('Verkaufsjournal'!$B:$B,$A19,'Verkaufsjournal'!$G:$G))</f>
        <v/>
      </c>
      <c r="E19" s="19">
        <f>IF($A19="","",IFERROR($D19/SUM($D$10:$D$29),0))</f>
        <v/>
      </c>
      <c r="F19" s="17">
        <f>IF($A19="","",COUNTIF('Verkaufsjournal'!$B:$B,$A19))</f>
        <v/>
      </c>
    </row>
    <row r="20">
      <c r="A20" s="11" t="n"/>
      <c r="B20" s="13" t="n"/>
      <c r="C20" s="12">
        <f>IF($A20="","",SUMIF('Verkaufsjournal'!$B:$B,$A20,'Verkaufsjournal'!$D:$D))</f>
        <v/>
      </c>
      <c r="D20" s="13">
        <f>IF($A20="","",SUMIF('Verkaufsjournal'!$B:$B,$A20,'Verkaufsjournal'!$G:$G))</f>
        <v/>
      </c>
      <c r="E20" s="14">
        <f>IF($A20="","",IFERROR($D20/SUM($D$10:$D$29),0))</f>
        <v/>
      </c>
      <c r="F20" s="12">
        <f>IF($A20="","",COUNTIF('Verkaufsjournal'!$B:$B,$A20))</f>
        <v/>
      </c>
    </row>
    <row r="21">
      <c r="A21" s="16" t="n"/>
      <c r="B21" s="18" t="n"/>
      <c r="C21" s="17">
        <f>IF($A21="","",SUMIF('Verkaufsjournal'!$B:$B,$A21,'Verkaufsjournal'!$D:$D))</f>
        <v/>
      </c>
      <c r="D21" s="18">
        <f>IF($A21="","",SUMIF('Verkaufsjournal'!$B:$B,$A21,'Verkaufsjournal'!$G:$G))</f>
        <v/>
      </c>
      <c r="E21" s="19">
        <f>IF($A21="","",IFERROR($D21/SUM($D$10:$D$29),0))</f>
        <v/>
      </c>
      <c r="F21" s="17">
        <f>IF($A21="","",COUNTIF('Verkaufsjournal'!$B:$B,$A21))</f>
        <v/>
      </c>
    </row>
    <row r="22">
      <c r="A22" s="11" t="n"/>
      <c r="B22" s="13" t="n"/>
      <c r="C22" s="12">
        <f>IF($A22="","",SUMIF('Verkaufsjournal'!$B:$B,$A22,'Verkaufsjournal'!$D:$D))</f>
        <v/>
      </c>
      <c r="D22" s="13">
        <f>IF($A22="","",SUMIF('Verkaufsjournal'!$B:$B,$A22,'Verkaufsjournal'!$G:$G))</f>
        <v/>
      </c>
      <c r="E22" s="14">
        <f>IF($A22="","",IFERROR($D22/SUM($D$10:$D$29),0))</f>
        <v/>
      </c>
      <c r="F22" s="12">
        <f>IF($A22="","",COUNTIF('Verkaufsjournal'!$B:$B,$A22))</f>
        <v/>
      </c>
    </row>
    <row r="23">
      <c r="A23" s="16" t="n"/>
      <c r="B23" s="18" t="n"/>
      <c r="C23" s="17">
        <f>IF($A23="","",SUMIF('Verkaufsjournal'!$B:$B,$A23,'Verkaufsjournal'!$D:$D))</f>
        <v/>
      </c>
      <c r="D23" s="18">
        <f>IF($A23="","",SUMIF('Verkaufsjournal'!$B:$B,$A23,'Verkaufsjournal'!$G:$G))</f>
        <v/>
      </c>
      <c r="E23" s="19">
        <f>IF($A23="","",IFERROR($D23/SUM($D$10:$D$29),0))</f>
        <v/>
      </c>
      <c r="F23" s="17">
        <f>IF($A23="","",COUNTIF('Verkaufsjournal'!$B:$B,$A23))</f>
        <v/>
      </c>
    </row>
    <row r="24">
      <c r="A24" s="11" t="n"/>
      <c r="B24" s="13" t="n"/>
      <c r="C24" s="12">
        <f>IF($A24="","",SUMIF('Verkaufsjournal'!$B:$B,$A24,'Verkaufsjournal'!$D:$D))</f>
        <v/>
      </c>
      <c r="D24" s="13">
        <f>IF($A24="","",SUMIF('Verkaufsjournal'!$B:$B,$A24,'Verkaufsjournal'!$G:$G))</f>
        <v/>
      </c>
      <c r="E24" s="14">
        <f>IF($A24="","",IFERROR($D24/SUM($D$10:$D$29),0))</f>
        <v/>
      </c>
      <c r="F24" s="12">
        <f>IF($A24="","",COUNTIF('Verkaufsjournal'!$B:$B,$A24))</f>
        <v/>
      </c>
    </row>
    <row r="25">
      <c r="A25" s="16" t="n"/>
      <c r="B25" s="18" t="n"/>
      <c r="C25" s="17">
        <f>IF($A25="","",SUMIF('Verkaufsjournal'!$B:$B,$A25,'Verkaufsjournal'!$D:$D))</f>
        <v/>
      </c>
      <c r="D25" s="18">
        <f>IF($A25="","",SUMIF('Verkaufsjournal'!$B:$B,$A25,'Verkaufsjournal'!$G:$G))</f>
        <v/>
      </c>
      <c r="E25" s="19">
        <f>IF($A25="","",IFERROR($D25/SUM($D$10:$D$29),0))</f>
        <v/>
      </c>
      <c r="F25" s="17">
        <f>IF($A25="","",COUNTIF('Verkaufsjournal'!$B:$B,$A25))</f>
        <v/>
      </c>
    </row>
    <row r="26">
      <c r="A26" s="11" t="n"/>
      <c r="B26" s="13" t="n"/>
      <c r="C26" s="12">
        <f>IF($A26="","",SUMIF('Verkaufsjournal'!$B:$B,$A26,'Verkaufsjournal'!$D:$D))</f>
        <v/>
      </c>
      <c r="D26" s="13">
        <f>IF($A26="","",SUMIF('Verkaufsjournal'!$B:$B,$A26,'Verkaufsjournal'!$G:$G))</f>
        <v/>
      </c>
      <c r="E26" s="14">
        <f>IF($A26="","",IFERROR($D26/SUM($D$10:$D$29),0))</f>
        <v/>
      </c>
      <c r="F26" s="12">
        <f>IF($A26="","",COUNTIF('Verkaufsjournal'!$B:$B,$A26))</f>
        <v/>
      </c>
    </row>
    <row r="27">
      <c r="A27" s="16" t="n"/>
      <c r="B27" s="18" t="n"/>
      <c r="C27" s="17">
        <f>IF($A27="","",SUMIF('Verkaufsjournal'!$B:$B,$A27,'Verkaufsjournal'!$D:$D))</f>
        <v/>
      </c>
      <c r="D27" s="18">
        <f>IF($A27="","",SUMIF('Verkaufsjournal'!$B:$B,$A27,'Verkaufsjournal'!$G:$G))</f>
        <v/>
      </c>
      <c r="E27" s="19">
        <f>IF($A27="","",IFERROR($D27/SUM($D$10:$D$29),0))</f>
        <v/>
      </c>
      <c r="F27" s="17">
        <f>IF($A27="","",COUNTIF('Verkaufsjournal'!$B:$B,$A27))</f>
        <v/>
      </c>
    </row>
    <row r="28">
      <c r="A28" s="11" t="n"/>
      <c r="B28" s="13" t="n"/>
      <c r="C28" s="12">
        <f>IF($A28="","",SUMIF('Verkaufsjournal'!$B:$B,$A28,'Verkaufsjournal'!$D:$D))</f>
        <v/>
      </c>
      <c r="D28" s="13">
        <f>IF($A28="","",SUMIF('Verkaufsjournal'!$B:$B,$A28,'Verkaufsjournal'!$G:$G))</f>
        <v/>
      </c>
      <c r="E28" s="14">
        <f>IF($A28="","",IFERROR($D28/SUM($D$10:$D$29),0))</f>
        <v/>
      </c>
      <c r="F28" s="12">
        <f>IF($A28="","",COUNTIF('Verkaufsjournal'!$B:$B,$A28))</f>
        <v/>
      </c>
    </row>
    <row r="29">
      <c r="A29" s="16" t="n"/>
      <c r="B29" s="18" t="n"/>
      <c r="C29" s="17">
        <f>IF($A29="","",SUMIF('Verkaufsjournal'!$B:$B,$A29,'Verkaufsjournal'!$D:$D))</f>
        <v/>
      </c>
      <c r="D29" s="18">
        <f>IF($A29="","",SUMIF('Verkaufsjournal'!$B:$B,$A29,'Verkaufsjournal'!$G:$G))</f>
        <v/>
      </c>
      <c r="E29" s="19">
        <f>IF($A29="","",IFERROR($D29/SUM($D$10:$D$29),0))</f>
        <v/>
      </c>
      <c r="F29" s="17">
        <f>IF($A29="","",COUNTIF('Verkaufsjournal'!$B:$B,$A29))</f>
        <v/>
      </c>
    </row>
  </sheetData>
  <conditionalFormatting sqref="A10:F29">
    <cfRule type="expression" priority="1" dxfId="1">
      <formula>AND($A10&lt;&gt;"",$E10&gt;=0.25)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3" customWidth="1" min="4" max="4"/>
    <col width="12" customWidth="1" min="5" max="5"/>
    <col width="12" customWidth="1" min="6" max="6"/>
    <col width="14" customWidth="1" min="7" max="7"/>
  </cols>
  <sheetData>
    <row r="1" ht="26" customHeight="1">
      <c r="A1" s="1" t="inlineStr">
        <is>
          <t>SALVIX · Verkaufs-Tracker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Monatsumsatz gegen Ziel</t>
        </is>
      </c>
    </row>
    <row r="4">
      <c r="A4" s="5" t="inlineStr">
        <is>
          <t>Lege den ersten Monat und ein Monatsziel fest. Ist-Werte kommen aus dem Verkaufsjournal.</t>
        </is>
      </c>
    </row>
    <row r="5"/>
    <row r="6">
      <c r="A6" s="6" t="inlineStr">
        <is>
          <t>Erster Monat</t>
        </is>
      </c>
      <c r="B6" s="20" t="n">
        <v>46023</v>
      </c>
      <c r="C6" s="6" t="inlineStr">
        <is>
          <t>Monatsziel</t>
        </is>
      </c>
      <c r="D6" s="8" t="n">
        <v>2500</v>
      </c>
    </row>
    <row r="7"/>
    <row r="8"/>
    <row r="9" ht="20" customHeight="1">
      <c r="A9" s="9" t="inlineStr">
        <is>
          <t>Monat</t>
        </is>
      </c>
      <c r="B9" s="9" t="inlineStr">
        <is>
          <t>Bestellungen</t>
        </is>
      </c>
      <c r="C9" s="9" t="inlineStr">
        <is>
          <t>Stück</t>
        </is>
      </c>
      <c r="D9" s="9" t="inlineStr">
        <is>
          <t>Umsatz</t>
        </is>
      </c>
      <c r="E9" s="9" t="inlineStr">
        <is>
          <t>Ziel</t>
        </is>
      </c>
      <c r="F9" s="9" t="inlineStr">
        <is>
          <t>% vom Ziel</t>
        </is>
      </c>
      <c r="G9" s="9" t="inlineStr">
        <is>
          <t>Laufende Summe</t>
        </is>
      </c>
    </row>
    <row r="10">
      <c r="A10" s="21">
        <f>DATE(YEAR($B$6),MONTH($B$6)+0,1)</f>
        <v/>
      </c>
      <c r="B10" s="12">
        <f>COUNTIFS('Verkaufsjournal'!$A:$A,"&gt;="&amp;$A10,'Verkaufsjournal'!$A:$A,"&lt;"&amp;DATE(YEAR($A10),MONTH($A10)+1,1))</f>
        <v/>
      </c>
      <c r="C10" s="12">
        <f>SUMIFS('Verkaufsjournal'!$D:$D,'Verkaufsjournal'!$A:$A,"&gt;="&amp;$A10,'Verkaufsjournal'!$A:$A,"&lt;"&amp;DATE(YEAR($A10),MONTH($A10)+1,1))</f>
        <v/>
      </c>
      <c r="D10" s="13">
        <f>SUMIFS('Verkaufsjournal'!$G:$G,'Verkaufsjournal'!$A:$A,"&gt;="&amp;$A10,'Verkaufsjournal'!$A:$A,"&lt;"&amp;DATE(YEAR($A10),MONTH($A10)+1,1))</f>
        <v/>
      </c>
      <c r="E10" s="13">
        <f>$D$6</f>
        <v/>
      </c>
      <c r="F10" s="14">
        <f>IFERROR($D10/$E10,0)</f>
        <v/>
      </c>
      <c r="G10" s="13">
        <f>SUM($D$10:$D10)</f>
        <v/>
      </c>
    </row>
    <row r="11">
      <c r="A11" s="22">
        <f>DATE(YEAR($B$6),MONTH($B$6)+1,1)</f>
        <v/>
      </c>
      <c r="B11" s="17">
        <f>COUNTIFS('Verkaufsjournal'!$A:$A,"&gt;="&amp;$A11,'Verkaufsjournal'!$A:$A,"&lt;"&amp;DATE(YEAR($A11),MONTH($A11)+1,1))</f>
        <v/>
      </c>
      <c r="C11" s="17">
        <f>SUMIFS('Verkaufsjournal'!$D:$D,'Verkaufsjournal'!$A:$A,"&gt;="&amp;$A11,'Verkaufsjournal'!$A:$A,"&lt;"&amp;DATE(YEAR($A11),MONTH($A11)+1,1))</f>
        <v/>
      </c>
      <c r="D11" s="18">
        <f>SUMIFS('Verkaufsjournal'!$G:$G,'Verkaufsjournal'!$A:$A,"&gt;="&amp;$A11,'Verkaufsjournal'!$A:$A,"&lt;"&amp;DATE(YEAR($A11),MONTH($A11)+1,1))</f>
        <v/>
      </c>
      <c r="E11" s="18">
        <f>$D$6</f>
        <v/>
      </c>
      <c r="F11" s="19">
        <f>IFERROR($D11/$E11,0)</f>
        <v/>
      </c>
      <c r="G11" s="18">
        <f>SUM($D$10:$D11)</f>
        <v/>
      </c>
    </row>
    <row r="12">
      <c r="A12" s="21">
        <f>DATE(YEAR($B$6),MONTH($B$6)+2,1)</f>
        <v/>
      </c>
      <c r="B12" s="12">
        <f>COUNTIFS('Verkaufsjournal'!$A:$A,"&gt;="&amp;$A12,'Verkaufsjournal'!$A:$A,"&lt;"&amp;DATE(YEAR($A12),MONTH($A12)+1,1))</f>
        <v/>
      </c>
      <c r="C12" s="12">
        <f>SUMIFS('Verkaufsjournal'!$D:$D,'Verkaufsjournal'!$A:$A,"&gt;="&amp;$A12,'Verkaufsjournal'!$A:$A,"&lt;"&amp;DATE(YEAR($A12),MONTH($A12)+1,1))</f>
        <v/>
      </c>
      <c r="D12" s="13">
        <f>SUMIFS('Verkaufsjournal'!$G:$G,'Verkaufsjournal'!$A:$A,"&gt;="&amp;$A12,'Verkaufsjournal'!$A:$A,"&lt;"&amp;DATE(YEAR($A12),MONTH($A12)+1,1))</f>
        <v/>
      </c>
      <c r="E12" s="13">
        <f>$D$6</f>
        <v/>
      </c>
      <c r="F12" s="14">
        <f>IFERROR($D12/$E12,0)</f>
        <v/>
      </c>
      <c r="G12" s="13">
        <f>SUM($D$10:$D12)</f>
        <v/>
      </c>
    </row>
    <row r="13">
      <c r="A13" s="22">
        <f>DATE(YEAR($B$6),MONTH($B$6)+3,1)</f>
        <v/>
      </c>
      <c r="B13" s="17">
        <f>COUNTIFS('Verkaufsjournal'!$A:$A,"&gt;="&amp;$A13,'Verkaufsjournal'!$A:$A,"&lt;"&amp;DATE(YEAR($A13),MONTH($A13)+1,1))</f>
        <v/>
      </c>
      <c r="C13" s="17">
        <f>SUMIFS('Verkaufsjournal'!$D:$D,'Verkaufsjournal'!$A:$A,"&gt;="&amp;$A13,'Verkaufsjournal'!$A:$A,"&lt;"&amp;DATE(YEAR($A13),MONTH($A13)+1,1))</f>
        <v/>
      </c>
      <c r="D13" s="18">
        <f>SUMIFS('Verkaufsjournal'!$G:$G,'Verkaufsjournal'!$A:$A,"&gt;="&amp;$A13,'Verkaufsjournal'!$A:$A,"&lt;"&amp;DATE(YEAR($A13),MONTH($A13)+1,1))</f>
        <v/>
      </c>
      <c r="E13" s="18">
        <f>$D$6</f>
        <v/>
      </c>
      <c r="F13" s="19">
        <f>IFERROR($D13/$E13,0)</f>
        <v/>
      </c>
      <c r="G13" s="18">
        <f>SUM($D$10:$D13)</f>
        <v/>
      </c>
    </row>
    <row r="14">
      <c r="A14" s="21">
        <f>DATE(YEAR($B$6),MONTH($B$6)+4,1)</f>
        <v/>
      </c>
      <c r="B14" s="12">
        <f>COUNTIFS('Verkaufsjournal'!$A:$A,"&gt;="&amp;$A14,'Verkaufsjournal'!$A:$A,"&lt;"&amp;DATE(YEAR($A14),MONTH($A14)+1,1))</f>
        <v/>
      </c>
      <c r="C14" s="12">
        <f>SUMIFS('Verkaufsjournal'!$D:$D,'Verkaufsjournal'!$A:$A,"&gt;="&amp;$A14,'Verkaufsjournal'!$A:$A,"&lt;"&amp;DATE(YEAR($A14),MONTH($A14)+1,1))</f>
        <v/>
      </c>
      <c r="D14" s="13">
        <f>SUMIFS('Verkaufsjournal'!$G:$G,'Verkaufsjournal'!$A:$A,"&gt;="&amp;$A14,'Verkaufsjournal'!$A:$A,"&lt;"&amp;DATE(YEAR($A14),MONTH($A14)+1,1))</f>
        <v/>
      </c>
      <c r="E14" s="13">
        <f>$D$6</f>
        <v/>
      </c>
      <c r="F14" s="14">
        <f>IFERROR($D14/$E14,0)</f>
        <v/>
      </c>
      <c r="G14" s="13">
        <f>SUM($D$10:$D14)</f>
        <v/>
      </c>
    </row>
    <row r="15">
      <c r="A15" s="22">
        <f>DATE(YEAR($B$6),MONTH($B$6)+5,1)</f>
        <v/>
      </c>
      <c r="B15" s="17">
        <f>COUNTIFS('Verkaufsjournal'!$A:$A,"&gt;="&amp;$A15,'Verkaufsjournal'!$A:$A,"&lt;"&amp;DATE(YEAR($A15),MONTH($A15)+1,1))</f>
        <v/>
      </c>
      <c r="C15" s="17">
        <f>SUMIFS('Verkaufsjournal'!$D:$D,'Verkaufsjournal'!$A:$A,"&gt;="&amp;$A15,'Verkaufsjournal'!$A:$A,"&lt;"&amp;DATE(YEAR($A15),MONTH($A15)+1,1))</f>
        <v/>
      </c>
      <c r="D15" s="18">
        <f>SUMIFS('Verkaufsjournal'!$G:$G,'Verkaufsjournal'!$A:$A,"&gt;="&amp;$A15,'Verkaufsjournal'!$A:$A,"&lt;"&amp;DATE(YEAR($A15),MONTH($A15)+1,1))</f>
        <v/>
      </c>
      <c r="E15" s="18">
        <f>$D$6</f>
        <v/>
      </c>
      <c r="F15" s="19">
        <f>IFERROR($D15/$E15,0)</f>
        <v/>
      </c>
      <c r="G15" s="18">
        <f>SUM($D$10:$D15)</f>
        <v/>
      </c>
    </row>
    <row r="16">
      <c r="A16" s="21">
        <f>DATE(YEAR($B$6),MONTH($B$6)+6,1)</f>
        <v/>
      </c>
      <c r="B16" s="12">
        <f>COUNTIFS('Verkaufsjournal'!$A:$A,"&gt;="&amp;$A16,'Verkaufsjournal'!$A:$A,"&lt;"&amp;DATE(YEAR($A16),MONTH($A16)+1,1))</f>
        <v/>
      </c>
      <c r="C16" s="12">
        <f>SUMIFS('Verkaufsjournal'!$D:$D,'Verkaufsjournal'!$A:$A,"&gt;="&amp;$A16,'Verkaufsjournal'!$A:$A,"&lt;"&amp;DATE(YEAR($A16),MONTH($A16)+1,1))</f>
        <v/>
      </c>
      <c r="D16" s="13">
        <f>SUMIFS('Verkaufsjournal'!$G:$G,'Verkaufsjournal'!$A:$A,"&gt;="&amp;$A16,'Verkaufsjournal'!$A:$A,"&lt;"&amp;DATE(YEAR($A16),MONTH($A16)+1,1))</f>
        <v/>
      </c>
      <c r="E16" s="13">
        <f>$D$6</f>
        <v/>
      </c>
      <c r="F16" s="14">
        <f>IFERROR($D16/$E16,0)</f>
        <v/>
      </c>
      <c r="G16" s="13">
        <f>SUM($D$10:$D16)</f>
        <v/>
      </c>
    </row>
    <row r="17">
      <c r="A17" s="22">
        <f>DATE(YEAR($B$6),MONTH($B$6)+7,1)</f>
        <v/>
      </c>
      <c r="B17" s="17">
        <f>COUNTIFS('Verkaufsjournal'!$A:$A,"&gt;="&amp;$A17,'Verkaufsjournal'!$A:$A,"&lt;"&amp;DATE(YEAR($A17),MONTH($A17)+1,1))</f>
        <v/>
      </c>
      <c r="C17" s="17">
        <f>SUMIFS('Verkaufsjournal'!$D:$D,'Verkaufsjournal'!$A:$A,"&gt;="&amp;$A17,'Verkaufsjournal'!$A:$A,"&lt;"&amp;DATE(YEAR($A17),MONTH($A17)+1,1))</f>
        <v/>
      </c>
      <c r="D17" s="18">
        <f>SUMIFS('Verkaufsjournal'!$G:$G,'Verkaufsjournal'!$A:$A,"&gt;="&amp;$A17,'Verkaufsjournal'!$A:$A,"&lt;"&amp;DATE(YEAR($A17),MONTH($A17)+1,1))</f>
        <v/>
      </c>
      <c r="E17" s="18">
        <f>$D$6</f>
        <v/>
      </c>
      <c r="F17" s="19">
        <f>IFERROR($D17/$E17,0)</f>
        <v/>
      </c>
      <c r="G17" s="18">
        <f>SUM($D$10:$D17)</f>
        <v/>
      </c>
    </row>
    <row r="18">
      <c r="A18" s="21">
        <f>DATE(YEAR($B$6),MONTH($B$6)+8,1)</f>
        <v/>
      </c>
      <c r="B18" s="12">
        <f>COUNTIFS('Verkaufsjournal'!$A:$A,"&gt;="&amp;$A18,'Verkaufsjournal'!$A:$A,"&lt;"&amp;DATE(YEAR($A18),MONTH($A18)+1,1))</f>
        <v/>
      </c>
      <c r="C18" s="12">
        <f>SUMIFS('Verkaufsjournal'!$D:$D,'Verkaufsjournal'!$A:$A,"&gt;="&amp;$A18,'Verkaufsjournal'!$A:$A,"&lt;"&amp;DATE(YEAR($A18),MONTH($A18)+1,1))</f>
        <v/>
      </c>
      <c r="D18" s="13">
        <f>SUMIFS('Verkaufsjournal'!$G:$G,'Verkaufsjournal'!$A:$A,"&gt;="&amp;$A18,'Verkaufsjournal'!$A:$A,"&lt;"&amp;DATE(YEAR($A18),MONTH($A18)+1,1))</f>
        <v/>
      </c>
      <c r="E18" s="13">
        <f>$D$6</f>
        <v/>
      </c>
      <c r="F18" s="14">
        <f>IFERROR($D18/$E18,0)</f>
        <v/>
      </c>
      <c r="G18" s="13">
        <f>SUM($D$10:$D18)</f>
        <v/>
      </c>
    </row>
    <row r="19">
      <c r="A19" s="22">
        <f>DATE(YEAR($B$6),MONTH($B$6)+9,1)</f>
        <v/>
      </c>
      <c r="B19" s="17">
        <f>COUNTIFS('Verkaufsjournal'!$A:$A,"&gt;="&amp;$A19,'Verkaufsjournal'!$A:$A,"&lt;"&amp;DATE(YEAR($A19),MONTH($A19)+1,1))</f>
        <v/>
      </c>
      <c r="C19" s="17">
        <f>SUMIFS('Verkaufsjournal'!$D:$D,'Verkaufsjournal'!$A:$A,"&gt;="&amp;$A19,'Verkaufsjournal'!$A:$A,"&lt;"&amp;DATE(YEAR($A19),MONTH($A19)+1,1))</f>
        <v/>
      </c>
      <c r="D19" s="18">
        <f>SUMIFS('Verkaufsjournal'!$G:$G,'Verkaufsjournal'!$A:$A,"&gt;="&amp;$A19,'Verkaufsjournal'!$A:$A,"&lt;"&amp;DATE(YEAR($A19),MONTH($A19)+1,1))</f>
        <v/>
      </c>
      <c r="E19" s="18">
        <f>$D$6</f>
        <v/>
      </c>
      <c r="F19" s="19">
        <f>IFERROR($D19/$E19,0)</f>
        <v/>
      </c>
      <c r="G19" s="18">
        <f>SUM($D$10:$D19)</f>
        <v/>
      </c>
    </row>
    <row r="20">
      <c r="A20" s="21">
        <f>DATE(YEAR($B$6),MONTH($B$6)+10,1)</f>
        <v/>
      </c>
      <c r="B20" s="12">
        <f>COUNTIFS('Verkaufsjournal'!$A:$A,"&gt;="&amp;$A20,'Verkaufsjournal'!$A:$A,"&lt;"&amp;DATE(YEAR($A20),MONTH($A20)+1,1))</f>
        <v/>
      </c>
      <c r="C20" s="12">
        <f>SUMIFS('Verkaufsjournal'!$D:$D,'Verkaufsjournal'!$A:$A,"&gt;="&amp;$A20,'Verkaufsjournal'!$A:$A,"&lt;"&amp;DATE(YEAR($A20),MONTH($A20)+1,1))</f>
        <v/>
      </c>
      <c r="D20" s="13">
        <f>SUMIFS('Verkaufsjournal'!$G:$G,'Verkaufsjournal'!$A:$A,"&gt;="&amp;$A20,'Verkaufsjournal'!$A:$A,"&lt;"&amp;DATE(YEAR($A20),MONTH($A20)+1,1))</f>
        <v/>
      </c>
      <c r="E20" s="13">
        <f>$D$6</f>
        <v/>
      </c>
      <c r="F20" s="14">
        <f>IFERROR($D20/$E20,0)</f>
        <v/>
      </c>
      <c r="G20" s="13">
        <f>SUM($D$10:$D20)</f>
        <v/>
      </c>
    </row>
    <row r="21">
      <c r="A21" s="22">
        <f>DATE(YEAR($B$6),MONTH($B$6)+11,1)</f>
        <v/>
      </c>
      <c r="B21" s="17">
        <f>COUNTIFS('Verkaufsjournal'!$A:$A,"&gt;="&amp;$A21,'Verkaufsjournal'!$A:$A,"&lt;"&amp;DATE(YEAR($A21),MONTH($A21)+1,1))</f>
        <v/>
      </c>
      <c r="C21" s="17">
        <f>SUMIFS('Verkaufsjournal'!$D:$D,'Verkaufsjournal'!$A:$A,"&gt;="&amp;$A21,'Verkaufsjournal'!$A:$A,"&lt;"&amp;DATE(YEAR($A21),MONTH($A21)+1,1))</f>
        <v/>
      </c>
      <c r="D21" s="18">
        <f>SUMIFS('Verkaufsjournal'!$G:$G,'Verkaufsjournal'!$A:$A,"&gt;="&amp;$A21,'Verkaufsjournal'!$A:$A,"&lt;"&amp;DATE(YEAR($A21),MONTH($A21)+1,1))</f>
        <v/>
      </c>
      <c r="E21" s="18">
        <f>$D$6</f>
        <v/>
      </c>
      <c r="F21" s="19">
        <f>IFERROR($D21/$E21,0)</f>
        <v/>
      </c>
      <c r="G21" s="18">
        <f>SUM($D$10:$D21)</f>
        <v/>
      </c>
    </row>
  </sheetData>
  <conditionalFormatting sqref="A10:G21">
    <cfRule type="expression" priority="1" dxfId="1">
      <formula>AND($D10&gt;0,$F10&gt;=1)</formula>
    </cfRule>
    <cfRule type="expression" priority="2" dxfId="0">
      <formula>AND($D10&gt;0,$F10&lt;1)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 ht="26" customHeight="1">
      <c r="A1" s="1" t="inlineStr">
        <is>
          <t>SALVIX · Verkaufs-Tracker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Kanal</t>
        </is>
      </c>
    </row>
    <row r="3">
      <c r="A3" s="11" t="inlineStr">
        <is>
          <t>Im Laden</t>
        </is>
      </c>
    </row>
    <row r="4">
      <c r="A4" s="16" t="inlineStr">
        <is>
          <t>Onlineshop</t>
        </is>
      </c>
    </row>
    <row r="5">
      <c r="A5" s="11" t="inlineStr">
        <is>
          <t>Telefonbestellung</t>
        </is>
      </c>
    </row>
    <row r="6">
      <c r="A6" s="16" t="inlineStr">
        <is>
          <t>Marktstand</t>
        </is>
      </c>
    </row>
    <row r="7">
      <c r="A7" s="11" t="inlineStr">
        <is>
          <t>Großhandel</t>
        </is>
      </c>
    </row>
    <row r="8"/>
    <row r="9">
      <c r="A9" s="23" t="inlineStr">
        <is>
          <t>Vertriebskanäle hier bearbeiten, das Dropdown Kanal folgt dieser Liste.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2026-10-23T16:55:23Z</dcterms:created>
  <dcterms:modified xsi:type="dcterms:W3CDTF">2026-10-23T16:55:23Z</dcterms:modified>
</cp:coreProperties>
</file>