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che" sheetId="1" state="visible" r:id="rId1"/>
    <sheet name="Einträge" sheetId="2" state="visible" r:id="rId2"/>
    <sheet name="Projek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.00"/>
    <numFmt numFmtId="165" formatCode="yyyy-mm-dd"/>
    <numFmt numFmtId="166" formatCode="ddd, mmm d"/>
    <numFmt numFmtId="167" formatCode="dd.mm.yyyy"/>
    <numFmt numFmtId="168" formatCode="#,##0.00 &quot;€&quot;"/>
    <numFmt numFmtId="169" formatCode="[$-407]ddd, d. mmm"/>
    <numFmt numFmtId="170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2" fontId="8" fillId="0" borderId="1" pivotButton="0" quotePrefix="0" xfId="0"/>
    <xf numFmtId="9" fontId="8" fillId="0" borderId="1" pivotButton="0" quotePrefix="0" xfId="0"/>
    <xf numFmtId="168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9" fontId="4" fillId="0" borderId="1" pivotButton="0" quotePrefix="0" xfId="0"/>
    <xf numFmtId="2" fontId="4" fillId="0" borderId="1" pivotButton="0" quotePrefix="0" xfId="0"/>
    <xf numFmtId="9" fontId="4" fillId="0" borderId="1" pivotButton="0" quotePrefix="0" xfId="0"/>
    <xf numFmtId="168" fontId="4" fillId="0" borderId="1" pivotButton="0" quotePrefix="0" xfId="0"/>
    <xf numFmtId="169" fontId="4" fillId="4" borderId="1" pivotButton="0" quotePrefix="0" xfId="0"/>
    <xf numFmtId="2" fontId="4" fillId="4" borderId="1" pivotButton="0" quotePrefix="0" xfId="0"/>
    <xf numFmtId="9" fontId="4" fillId="4" borderId="1" pivotButton="0" quotePrefix="0" xfId="0"/>
    <xf numFmtId="168" fontId="4" fillId="4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4" fillId="0" borderId="1" pivotButton="0" quotePrefix="0" xfId="0"/>
    <xf numFmtId="0" fontId="4" fillId="4" borderId="1" pivotButton="0" quotePrefix="0" xfId="0"/>
    <xf numFmtId="1" fontId="8" fillId="0" borderId="1" pivotButton="0" quotePrefix="0" xfId="0"/>
    <xf numFmtId="167" fontId="4" fillId="0" borderId="1" pivotButton="0" quotePrefix="0" xfId="0"/>
    <xf numFmtId="170" fontId="4" fillId="0" borderId="1" pivotButton="0" quotePrefix="0" xfId="0"/>
    <xf numFmtId="1" fontId="4" fillId="0" borderId="1" pivotButton="0" quotePrefix="0" xfId="0"/>
    <xf numFmtId="167" fontId="4" fillId="4" borderId="1" pivotButton="0" quotePrefix="0" xfId="0"/>
    <xf numFmtId="170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4" customWidth="1" min="4" max="4"/>
    <col width="13" customWidth="1" min="5" max="5"/>
  </cols>
  <sheetData>
    <row r="1" ht="26" customHeight="1">
      <c r="A1" s="1" t="inlineStr">
        <is>
          <t>WEEKORA · Stundenzettel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Wöchentlicher Stundenzettel</t>
        </is>
      </c>
    </row>
    <row r="4">
      <c r="A4" s="5" t="inlineStr">
        <is>
          <t>Montag der Woche eintragen. Tage und Projekte summieren sich aus der Registerkarte Einträge.</t>
        </is>
      </c>
    </row>
    <row r="5"/>
    <row r="6">
      <c r="A6" s="6" t="inlineStr">
        <is>
          <t>Wochenbeginn</t>
        </is>
      </c>
      <c r="B6" s="7" t="n">
        <v>46300</v>
      </c>
      <c r="C6" s="6" t="inlineStr">
        <is>
          <t>Stunden gesamt</t>
        </is>
      </c>
      <c r="D6" s="8">
        <f>$B$17</f>
        <v/>
      </c>
      <c r="E6" s="6" t="inlineStr">
        <is>
          <t>Abrechenbarer Anteil</t>
        </is>
      </c>
      <c r="F6" s="9">
        <f>IFERROR($C$17/$B$17,0)</f>
        <v/>
      </c>
    </row>
    <row r="7">
      <c r="E7" s="6" t="inlineStr">
        <is>
          <t>Abrechenbarer Betrag</t>
        </is>
      </c>
      <c r="F7" s="10">
        <f>$E$17</f>
        <v/>
      </c>
    </row>
    <row r="8"/>
    <row r="9" ht="20" customHeight="1">
      <c r="A9" s="11" t="inlineStr">
        <is>
          <t>Tag</t>
        </is>
      </c>
      <c r="B9" s="11" t="inlineStr">
        <is>
          <t>Stunden</t>
        </is>
      </c>
      <c r="C9" s="11" t="inlineStr">
        <is>
          <t>Abrechenbare Stunden</t>
        </is>
      </c>
      <c r="D9" s="11" t="inlineStr">
        <is>
          <t>Abrechenbar %</t>
        </is>
      </c>
      <c r="E9" s="11" t="inlineStr">
        <is>
          <t>Betrag</t>
        </is>
      </c>
    </row>
    <row r="10">
      <c r="A10" s="12">
        <f>$B$6+0</f>
        <v/>
      </c>
      <c r="B10" s="13">
        <f>SUMIF('Einträge'!$A:$A,$A10,'Einträge'!$G:$G)</f>
        <v/>
      </c>
      <c r="C10" s="13">
        <f>SUMIFS('Einträge'!$G:$G,'Einträge'!$A:$A,$A10,'Einträge'!$H:$H,'Projekte'!$E$3)</f>
        <v/>
      </c>
      <c r="D10" s="14">
        <f>IFERROR($C10/$B10,0)</f>
        <v/>
      </c>
      <c r="E10" s="15">
        <f>SUMIF('Einträge'!$A:$A,$A10,'Einträge'!$I:$I)</f>
        <v/>
      </c>
    </row>
    <row r="11">
      <c r="A11" s="16">
        <f>$B$6+1</f>
        <v/>
      </c>
      <c r="B11" s="17">
        <f>SUMIF('Einträge'!$A:$A,$A11,'Einträge'!$G:$G)</f>
        <v/>
      </c>
      <c r="C11" s="17">
        <f>SUMIFS('Einträge'!$G:$G,'Einträge'!$A:$A,$A11,'Einträge'!$H:$H,'Projekte'!$E$3)</f>
        <v/>
      </c>
      <c r="D11" s="18">
        <f>IFERROR($C11/$B11,0)</f>
        <v/>
      </c>
      <c r="E11" s="19">
        <f>SUMIF('Einträge'!$A:$A,$A11,'Einträge'!$I:$I)</f>
        <v/>
      </c>
    </row>
    <row r="12">
      <c r="A12" s="12">
        <f>$B$6+2</f>
        <v/>
      </c>
      <c r="B12" s="13">
        <f>SUMIF('Einträge'!$A:$A,$A12,'Einträge'!$G:$G)</f>
        <v/>
      </c>
      <c r="C12" s="13">
        <f>SUMIFS('Einträge'!$G:$G,'Einträge'!$A:$A,$A12,'Einträge'!$H:$H,'Projekte'!$E$3)</f>
        <v/>
      </c>
      <c r="D12" s="14">
        <f>IFERROR($C12/$B12,0)</f>
        <v/>
      </c>
      <c r="E12" s="15">
        <f>SUMIF('Einträge'!$A:$A,$A12,'Einträge'!$I:$I)</f>
        <v/>
      </c>
    </row>
    <row r="13">
      <c r="A13" s="16">
        <f>$B$6+3</f>
        <v/>
      </c>
      <c r="B13" s="17">
        <f>SUMIF('Einträge'!$A:$A,$A13,'Einträge'!$G:$G)</f>
        <v/>
      </c>
      <c r="C13" s="17">
        <f>SUMIFS('Einträge'!$G:$G,'Einträge'!$A:$A,$A13,'Einträge'!$H:$H,'Projekte'!$E$3)</f>
        <v/>
      </c>
      <c r="D13" s="18">
        <f>IFERROR($C13/$B13,0)</f>
        <v/>
      </c>
      <c r="E13" s="19">
        <f>SUMIF('Einträge'!$A:$A,$A13,'Einträge'!$I:$I)</f>
        <v/>
      </c>
    </row>
    <row r="14">
      <c r="A14" s="12">
        <f>$B$6+4</f>
        <v/>
      </c>
      <c r="B14" s="13">
        <f>SUMIF('Einträge'!$A:$A,$A14,'Einträge'!$G:$G)</f>
        <v/>
      </c>
      <c r="C14" s="13">
        <f>SUMIFS('Einträge'!$G:$G,'Einträge'!$A:$A,$A14,'Einträge'!$H:$H,'Projekte'!$E$3)</f>
        <v/>
      </c>
      <c r="D14" s="14">
        <f>IFERROR($C14/$B14,0)</f>
        <v/>
      </c>
      <c r="E14" s="15">
        <f>SUMIF('Einträge'!$A:$A,$A14,'Einträge'!$I:$I)</f>
        <v/>
      </c>
    </row>
    <row r="15">
      <c r="A15" s="16">
        <f>$B$6+5</f>
        <v/>
      </c>
      <c r="B15" s="17">
        <f>SUMIF('Einträge'!$A:$A,$A15,'Einträge'!$G:$G)</f>
        <v/>
      </c>
      <c r="C15" s="17">
        <f>SUMIFS('Einträge'!$G:$G,'Einträge'!$A:$A,$A15,'Einträge'!$H:$H,'Projekte'!$E$3)</f>
        <v/>
      </c>
      <c r="D15" s="18">
        <f>IFERROR($C15/$B15,0)</f>
        <v/>
      </c>
      <c r="E15" s="19">
        <f>SUMIF('Einträge'!$A:$A,$A15,'Einträge'!$I:$I)</f>
        <v/>
      </c>
    </row>
    <row r="16">
      <c r="A16" s="12">
        <f>$B$6+6</f>
        <v/>
      </c>
      <c r="B16" s="13">
        <f>SUMIF('Einträge'!$A:$A,$A16,'Einträge'!$G:$G)</f>
        <v/>
      </c>
      <c r="C16" s="13">
        <f>SUMIFS('Einträge'!$G:$G,'Einträge'!$A:$A,$A16,'Einträge'!$H:$H,'Projekte'!$E$3)</f>
        <v/>
      </c>
      <c r="D16" s="14">
        <f>IFERROR($C16/$B16,0)</f>
        <v/>
      </c>
      <c r="E16" s="15">
        <f>SUMIF('Einträge'!$A:$A,$A16,'Einträge'!$I:$I)</f>
        <v/>
      </c>
    </row>
    <row r="17">
      <c r="A17" s="20" t="inlineStr">
        <is>
          <t>Summe</t>
        </is>
      </c>
      <c r="B17" s="8">
        <f>SUM($B$10:$B$16)</f>
        <v/>
      </c>
      <c r="C17" s="8">
        <f>SUM($C$10:$C$16)</f>
        <v/>
      </c>
      <c r="D17" s="9">
        <f>IFERROR($C$17/$B$17,0)</f>
        <v/>
      </c>
      <c r="E17" s="10">
        <f>SUM($E$10:$E$16)</f>
        <v/>
      </c>
    </row>
    <row r="18"/>
    <row r="19">
      <c r="A19" s="21" t="inlineStr">
        <is>
          <t>Diese Woche nach Projekt</t>
        </is>
      </c>
    </row>
    <row r="20" ht="20" customHeight="1">
      <c r="A20" s="11" t="inlineStr">
        <is>
          <t>Projekt</t>
        </is>
      </c>
      <c r="B20" s="11" t="inlineStr">
        <is>
          <t>Kunde</t>
        </is>
      </c>
      <c r="C20" s="11" t="inlineStr">
        <is>
          <t>Stunden</t>
        </is>
      </c>
      <c r="D20" s="11" t="inlineStr">
        <is>
          <t>Abrechenbare Stunden</t>
        </is>
      </c>
      <c r="E20" s="11" t="inlineStr">
        <is>
          <t>Betrag</t>
        </is>
      </c>
    </row>
    <row r="21">
      <c r="A21" s="22">
        <f>IF('Projekte'!$A3="","",'Projekte'!$A3)</f>
        <v/>
      </c>
      <c r="B21" s="22">
        <f>IF($A21="","",'Projekte'!$B3)</f>
        <v/>
      </c>
      <c r="C21" s="13">
        <f>IF($A21="","",SUMIFS('Einträge'!$G:$G,'Einträge'!$B:$B,$A21,'Einträge'!$A:$A,"&gt;="&amp;$B$6,'Einträge'!$A:$A,"&lt;"&amp;($B$6+7)))</f>
        <v/>
      </c>
      <c r="D21" s="13">
        <f>IF($A21="","",SUMIFS('Einträge'!$G:$G,'Einträge'!$B:$B,$A21,'Einträge'!$H:$H,'Projekte'!$E$3,'Einträge'!$A:$A,"&gt;="&amp;$B$6,'Einträge'!$A:$A,"&lt;"&amp;($B$6+7)))</f>
        <v/>
      </c>
      <c r="E21" s="15">
        <f>IF($A21="","",SUMIFS('Einträge'!$I:$I,'Einträge'!$B:$B,$A21,'Einträge'!$A:$A,"&gt;="&amp;$B$6,'Einträge'!$A:$A,"&lt;"&amp;($B$6+7)))</f>
        <v/>
      </c>
    </row>
    <row r="22">
      <c r="A22" s="23">
        <f>IF('Projekte'!$A4="","",'Projekte'!$A4)</f>
        <v/>
      </c>
      <c r="B22" s="23">
        <f>IF($A22="","",'Projekte'!$B4)</f>
        <v/>
      </c>
      <c r="C22" s="17">
        <f>IF($A22="","",SUMIFS('Einträge'!$G:$G,'Einträge'!$B:$B,$A22,'Einträge'!$A:$A,"&gt;="&amp;$B$6,'Einträge'!$A:$A,"&lt;"&amp;($B$6+7)))</f>
        <v/>
      </c>
      <c r="D22" s="17">
        <f>IF($A22="","",SUMIFS('Einträge'!$G:$G,'Einträge'!$B:$B,$A22,'Einträge'!$H:$H,'Projekte'!$E$3,'Einträge'!$A:$A,"&gt;="&amp;$B$6,'Einträge'!$A:$A,"&lt;"&amp;($B$6+7)))</f>
        <v/>
      </c>
      <c r="E22" s="19">
        <f>IF($A22="","",SUMIFS('Einträge'!$I:$I,'Einträge'!$B:$B,$A22,'Einträge'!$A:$A,"&gt;="&amp;$B$6,'Einträge'!$A:$A,"&lt;"&amp;($B$6+7)))</f>
        <v/>
      </c>
    </row>
    <row r="23">
      <c r="A23" s="22">
        <f>IF('Projekte'!$A5="","",'Projekte'!$A5)</f>
        <v/>
      </c>
      <c r="B23" s="22">
        <f>IF($A23="","",'Projekte'!$B5)</f>
        <v/>
      </c>
      <c r="C23" s="13">
        <f>IF($A23="","",SUMIFS('Einträge'!$G:$G,'Einträge'!$B:$B,$A23,'Einträge'!$A:$A,"&gt;="&amp;$B$6,'Einträge'!$A:$A,"&lt;"&amp;($B$6+7)))</f>
        <v/>
      </c>
      <c r="D23" s="13">
        <f>IF($A23="","",SUMIFS('Einträge'!$G:$G,'Einträge'!$B:$B,$A23,'Einträge'!$H:$H,'Projekte'!$E$3,'Einträge'!$A:$A,"&gt;="&amp;$B$6,'Einträge'!$A:$A,"&lt;"&amp;($B$6+7)))</f>
        <v/>
      </c>
      <c r="E23" s="15">
        <f>IF($A23="","",SUMIFS('Einträge'!$I:$I,'Einträge'!$B:$B,$A23,'Einträge'!$A:$A,"&gt;="&amp;$B$6,'Einträge'!$A:$A,"&lt;"&amp;($B$6+7)))</f>
        <v/>
      </c>
    </row>
    <row r="24">
      <c r="A24" s="23">
        <f>IF('Projekte'!$A6="","",'Projekte'!$A6)</f>
        <v/>
      </c>
      <c r="B24" s="23">
        <f>IF($A24="","",'Projekte'!$B6)</f>
        <v/>
      </c>
      <c r="C24" s="17">
        <f>IF($A24="","",SUMIFS('Einträge'!$G:$G,'Einträge'!$B:$B,$A24,'Einträge'!$A:$A,"&gt;="&amp;$B$6,'Einträge'!$A:$A,"&lt;"&amp;($B$6+7)))</f>
        <v/>
      </c>
      <c r="D24" s="17">
        <f>IF($A24="","",SUMIFS('Einträge'!$G:$G,'Einträge'!$B:$B,$A24,'Einträge'!$H:$H,'Projekte'!$E$3,'Einträge'!$A:$A,"&gt;="&amp;$B$6,'Einträge'!$A:$A,"&lt;"&amp;($B$6+7)))</f>
        <v/>
      </c>
      <c r="E24" s="19">
        <f>IF($A24="","",SUMIFS('Einträge'!$I:$I,'Einträge'!$B:$B,$A24,'Einträge'!$A:$A,"&gt;="&amp;$B$6,'Einträge'!$A:$A,"&lt;"&amp;($B$6+7)))</f>
        <v/>
      </c>
    </row>
    <row r="25">
      <c r="A25" s="22">
        <f>IF('Projekte'!$A7="","",'Projekte'!$A7)</f>
        <v/>
      </c>
      <c r="B25" s="22">
        <f>IF($A25="","",'Projekte'!$B7)</f>
        <v/>
      </c>
      <c r="C25" s="13">
        <f>IF($A25="","",SUMIFS('Einträge'!$G:$G,'Einträge'!$B:$B,$A25,'Einträge'!$A:$A,"&gt;="&amp;$B$6,'Einträge'!$A:$A,"&lt;"&amp;($B$6+7)))</f>
        <v/>
      </c>
      <c r="D25" s="13">
        <f>IF($A25="","",SUMIFS('Einträge'!$G:$G,'Einträge'!$B:$B,$A25,'Einträge'!$H:$H,'Projekte'!$E$3,'Einträge'!$A:$A,"&gt;="&amp;$B$6,'Einträge'!$A:$A,"&lt;"&amp;($B$6+7)))</f>
        <v/>
      </c>
      <c r="E25" s="15">
        <f>IF($A25="","",SUMIFS('Einträge'!$I:$I,'Einträge'!$B:$B,$A25,'Einträge'!$A:$A,"&gt;="&amp;$B$6,'Einträge'!$A:$A,"&lt;"&amp;($B$6+7)))</f>
        <v/>
      </c>
    </row>
    <row r="26">
      <c r="A26" s="23">
        <f>IF('Projekte'!$A8="","",'Projekte'!$A8)</f>
        <v/>
      </c>
      <c r="B26" s="23">
        <f>IF($A26="","",'Projekte'!$B8)</f>
        <v/>
      </c>
      <c r="C26" s="17">
        <f>IF($A26="","",SUMIFS('Einträge'!$G:$G,'Einträge'!$B:$B,$A26,'Einträge'!$A:$A,"&gt;="&amp;$B$6,'Einträge'!$A:$A,"&lt;"&amp;($B$6+7)))</f>
        <v/>
      </c>
      <c r="D26" s="17">
        <f>IF($A26="","",SUMIFS('Einträge'!$G:$G,'Einträge'!$B:$B,$A26,'Einträge'!$H:$H,'Projekte'!$E$3,'Einträge'!$A:$A,"&gt;="&amp;$B$6,'Einträge'!$A:$A,"&lt;"&amp;($B$6+7)))</f>
        <v/>
      </c>
      <c r="E26" s="19">
        <f>IF($A26="","",SUMIFS('Einträge'!$I:$I,'Einträge'!$B:$B,$A26,'Einträge'!$A:$A,"&gt;="&amp;$B$6,'Einträge'!$A:$A,"&lt;"&amp;($B$6+7)))</f>
        <v/>
      </c>
    </row>
    <row r="27">
      <c r="A27" s="22">
        <f>IF('Projekte'!$A9="","",'Projekte'!$A9)</f>
        <v/>
      </c>
      <c r="B27" s="22">
        <f>IF($A27="","",'Projekte'!$B9)</f>
        <v/>
      </c>
      <c r="C27" s="13">
        <f>IF($A27="","",SUMIFS('Einträge'!$G:$G,'Einträge'!$B:$B,$A27,'Einträge'!$A:$A,"&gt;="&amp;$B$6,'Einträge'!$A:$A,"&lt;"&amp;($B$6+7)))</f>
        <v/>
      </c>
      <c r="D27" s="13">
        <f>IF($A27="","",SUMIFS('Einträge'!$G:$G,'Einträge'!$B:$B,$A27,'Einträge'!$H:$H,'Projekte'!$E$3,'Einträge'!$A:$A,"&gt;="&amp;$B$6,'Einträge'!$A:$A,"&lt;"&amp;($B$6+7)))</f>
        <v/>
      </c>
      <c r="E27" s="15">
        <f>IF($A27="","",SUMIFS('Einträge'!$I:$I,'Einträge'!$B:$B,$A27,'Einträge'!$A:$A,"&gt;="&amp;$B$6,'Einträge'!$A:$A,"&lt;"&amp;($B$6+7)))</f>
        <v/>
      </c>
    </row>
    <row r="28">
      <c r="A28" s="23">
        <f>IF('Projekte'!$A10="","",'Projekte'!$A10)</f>
        <v/>
      </c>
      <c r="B28" s="23">
        <f>IF($A28="","",'Projekte'!$B10)</f>
        <v/>
      </c>
      <c r="C28" s="17">
        <f>IF($A28="","",SUMIFS('Einträge'!$G:$G,'Einträge'!$B:$B,$A28,'Einträge'!$A:$A,"&gt;="&amp;$B$6,'Einträge'!$A:$A,"&lt;"&amp;($B$6+7)))</f>
        <v/>
      </c>
      <c r="D28" s="17">
        <f>IF($A28="","",SUMIFS('Einträge'!$G:$G,'Einträge'!$B:$B,$A28,'Einträge'!$H:$H,'Projekte'!$E$3,'Einträge'!$A:$A,"&gt;="&amp;$B$6,'Einträge'!$A:$A,"&lt;"&amp;($B$6+7)))</f>
        <v/>
      </c>
      <c r="E28" s="19">
        <f>IF($A28="","",SUMIFS('Einträge'!$I:$I,'Einträge'!$B:$B,$A28,'Einträge'!$A:$A,"&gt;="&amp;$B$6,'Einträge'!$A:$A,"&lt;"&amp;($B$6+7)))</f>
        <v/>
      </c>
    </row>
    <row r="29">
      <c r="A29" s="22">
        <f>IF('Projekte'!$A11="","",'Projekte'!$A11)</f>
        <v/>
      </c>
      <c r="B29" s="22">
        <f>IF($A29="","",'Projekte'!$B11)</f>
        <v/>
      </c>
      <c r="C29" s="13">
        <f>IF($A29="","",SUMIFS('Einträge'!$G:$G,'Einträge'!$B:$B,$A29,'Einträge'!$A:$A,"&gt;="&amp;$B$6,'Einträge'!$A:$A,"&lt;"&amp;($B$6+7)))</f>
        <v/>
      </c>
      <c r="D29" s="13">
        <f>IF($A29="","",SUMIFS('Einträge'!$G:$G,'Einträge'!$B:$B,$A29,'Einträge'!$H:$H,'Projekte'!$E$3,'Einträge'!$A:$A,"&gt;="&amp;$B$6,'Einträge'!$A:$A,"&lt;"&amp;($B$6+7)))</f>
        <v/>
      </c>
      <c r="E29" s="15">
        <f>IF($A29="","",SUMIFS('Einträge'!$I:$I,'Einträge'!$B:$B,$A29,'Einträge'!$A:$A,"&gt;="&amp;$B$6,'Einträge'!$A:$A,"&lt;"&amp;($B$6+7)))</f>
        <v/>
      </c>
    </row>
    <row r="30">
      <c r="A30" s="23">
        <f>IF('Projekte'!$A12="","",'Projekte'!$A12)</f>
        <v/>
      </c>
      <c r="B30" s="23">
        <f>IF($A30="","",'Projekte'!$B12)</f>
        <v/>
      </c>
      <c r="C30" s="17">
        <f>IF($A30="","",SUMIFS('Einträge'!$G:$G,'Einträge'!$B:$B,$A30,'Einträge'!$A:$A,"&gt;="&amp;$B$6,'Einträge'!$A:$A,"&lt;"&amp;($B$6+7)))</f>
        <v/>
      </c>
      <c r="D30" s="17">
        <f>IF($A30="","",SUMIFS('Einträge'!$G:$G,'Einträge'!$B:$B,$A30,'Einträge'!$H:$H,'Projekte'!$E$3,'Einträge'!$A:$A,"&gt;="&amp;$B$6,'Einträge'!$A:$A,"&lt;"&amp;($B$6+7)))</f>
        <v/>
      </c>
      <c r="E30" s="19">
        <f>IF($A30="","",SUMIFS('Einträge'!$I:$I,'Einträge'!$B:$B,$A30,'Einträge'!$A:$A,"&gt;="&amp;$B$6,'Einträge'!$A:$A,"&lt;"&amp;($B$6+7)))</f>
        <v/>
      </c>
    </row>
  </sheetData>
  <conditionalFormatting sqref="A10:E16">
    <cfRule type="expression" priority="1" dxfId="0">
      <formula>WEEKDAY($A10,2)&gt;5</formula>
    </cfRule>
  </conditionalFormatting>
  <conditionalFormatting sqref="B10:B16">
    <cfRule type="expression" priority="2" dxfId="1">
      <formula>$B10&gt;8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2" customWidth="1" min="3" max="3"/>
    <col width="9" customWidth="1" min="4" max="4"/>
    <col width="9" customWidth="1" min="5" max="5"/>
    <col width="11" customWidth="1" min="6" max="6"/>
    <col width="8" customWidth="1" min="7" max="7"/>
    <col width="9" customWidth="1" min="8" max="8"/>
    <col width="11" customWidth="1" min="9" max="9"/>
    <col width="18" customWidth="1" min="10" max="10"/>
  </cols>
  <sheetData>
    <row r="1" ht="26" customHeight="1">
      <c r="A1" s="1" t="inlineStr">
        <is>
          <t>WEEKORA · Stundenzettel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Zeiteinträge</t>
        </is>
      </c>
    </row>
    <row r="4">
      <c r="A4" s="5" t="inlineStr">
        <is>
          <t>Eine Zeile pro Arbeitsblock. Stunden aus Beginn, Ende und Pause; abrechenbare Zeilen nutzen den Projektsatz.</t>
        </is>
      </c>
    </row>
    <row r="5"/>
    <row r="6">
      <c r="A6" s="6" t="inlineStr">
        <is>
          <t>Einträge</t>
        </is>
      </c>
      <c r="B6" s="24">
        <f>COUNTA($A$10:$A$200)</f>
        <v/>
      </c>
      <c r="C6" s="6" t="inlineStr">
        <is>
          <t>Stunden</t>
        </is>
      </c>
      <c r="D6" s="8">
        <f>SUM($G$10:$G$200)</f>
        <v/>
      </c>
      <c r="E6" s="6" t="inlineStr">
        <is>
          <t>Abrechenbarer Betrag</t>
        </is>
      </c>
      <c r="F6" s="10">
        <f>SUM($I$10:$I$200)</f>
        <v/>
      </c>
    </row>
    <row r="7"/>
    <row r="8"/>
    <row r="9" ht="20" customHeight="1">
      <c r="A9" s="11" t="inlineStr">
        <is>
          <t>Datum</t>
        </is>
      </c>
      <c r="B9" s="11" t="inlineStr">
        <is>
          <t>Projekt</t>
        </is>
      </c>
      <c r="C9" s="11" t="inlineStr">
        <is>
          <t>Aufgabe</t>
        </is>
      </c>
      <c r="D9" s="11" t="inlineStr">
        <is>
          <t>Beginn</t>
        </is>
      </c>
      <c r="E9" s="11" t="inlineStr">
        <is>
          <t>Ende</t>
        </is>
      </c>
      <c r="F9" s="11" t="inlineStr">
        <is>
          <t>Pause (Min.)</t>
        </is>
      </c>
      <c r="G9" s="11" t="inlineStr">
        <is>
          <t>Stunden</t>
        </is>
      </c>
      <c r="H9" s="11" t="inlineStr">
        <is>
          <t>Abrechenbar</t>
        </is>
      </c>
      <c r="I9" s="11" t="inlineStr">
        <is>
          <t>Betrag</t>
        </is>
      </c>
      <c r="J9" s="11" t="inlineStr">
        <is>
          <t>Notizen</t>
        </is>
      </c>
    </row>
    <row r="10">
      <c r="A10" s="25" t="n">
        <v>46295</v>
      </c>
      <c r="B10" s="22" t="inlineStr">
        <is>
          <t>Brand guide</t>
        </is>
      </c>
      <c r="C10" s="22" t="inlineStr">
        <is>
          <t>Farbpalette</t>
        </is>
      </c>
      <c r="D10" s="26" t="n">
        <v>0.375</v>
      </c>
      <c r="E10" s="26" t="n">
        <v>0.5208333333333334</v>
      </c>
      <c r="F10" s="27" t="n">
        <v>0</v>
      </c>
      <c r="G10" s="13">
        <f>IF(OR($D10="",$E10=""),0,ROUND(MOD($E10-$D10,1)*24-N($F10)/60,2))</f>
        <v/>
      </c>
      <c r="H10" s="22" t="inlineStr">
        <is>
          <t>Ja</t>
        </is>
      </c>
      <c r="I10" s="15">
        <f>IF(OR($B10="",$H10&lt;&gt;'Projekte'!$E$3),0,$G10*IFERROR(VLOOKUP($B10,'Projekte'!$A$3:$C$12,3,FALSE),0))</f>
        <v/>
      </c>
      <c r="J10" s="22" t="n"/>
    </row>
    <row r="11">
      <c r="A11" s="28" t="n">
        <v>46297</v>
      </c>
      <c r="B11" s="23" t="inlineStr">
        <is>
          <t>Intern</t>
        </is>
      </c>
      <c r="C11" s="23" t="inlineStr">
        <is>
          <t>Rechnungsstellung</t>
        </is>
      </c>
      <c r="D11" s="29" t="n">
        <v>0.625</v>
      </c>
      <c r="E11" s="29" t="n">
        <v>0.6666666666666666</v>
      </c>
      <c r="F11" s="30" t="n">
        <v>0</v>
      </c>
      <c r="G11" s="17">
        <f>IF(OR($D11="",$E11=""),0,ROUND(MOD($E11-$D11,1)*24-N($F11)/60,2))</f>
        <v/>
      </c>
      <c r="H11" s="23" t="inlineStr">
        <is>
          <t>Nein</t>
        </is>
      </c>
      <c r="I11" s="19">
        <f>IF(OR($B11="",$H11&lt;&gt;'Projekte'!$E$3),0,$G11*IFERROR(VLOOKUP($B11,'Projekte'!$A$3:$C$12,3,FALSE),0))</f>
        <v/>
      </c>
      <c r="J11" s="23" t="n"/>
    </row>
    <row r="12">
      <c r="A12" s="25" t="n">
        <v>46300</v>
      </c>
      <c r="B12" s="22" t="inlineStr">
        <is>
          <t>Website-Relaunch</t>
        </is>
      </c>
      <c r="C12" s="22" t="inlineStr">
        <is>
          <t>Kick-off-Call</t>
        </is>
      </c>
      <c r="D12" s="26" t="n">
        <v>0.375</v>
      </c>
      <c r="E12" s="26" t="n">
        <v>0.4166666666666667</v>
      </c>
      <c r="F12" s="27" t="n">
        <v>0</v>
      </c>
      <c r="G12" s="13">
        <f>IF(OR($D12="",$E12=""),0,ROUND(MOD($E12-$D12,1)*24-N($F12)/60,2))</f>
        <v/>
      </c>
      <c r="H12" s="22" t="inlineStr">
        <is>
          <t>Ja</t>
        </is>
      </c>
      <c r="I12" s="15">
        <f>IF(OR($B12="",$H12&lt;&gt;'Projekte'!$E$3),0,$G12*IFERROR(VLOOKUP($B12,'Projekte'!$A$3:$C$12,3,FALSE),0))</f>
        <v/>
      </c>
      <c r="J12" s="22" t="n"/>
    </row>
    <row r="13">
      <c r="A13" s="28" t="n">
        <v>46300</v>
      </c>
      <c r="B13" s="23" t="inlineStr">
        <is>
          <t>Website-Relaunch</t>
        </is>
      </c>
      <c r="C13" s="23" t="inlineStr">
        <is>
          <t>Sitemap und Wireframes</t>
        </is>
      </c>
      <c r="D13" s="29" t="n">
        <v>0.4270833333333333</v>
      </c>
      <c r="E13" s="29" t="n">
        <v>0.5416666666666666</v>
      </c>
      <c r="F13" s="30" t="n">
        <v>0</v>
      </c>
      <c r="G13" s="17">
        <f>IF(OR($D13="",$E13=""),0,ROUND(MOD($E13-$D13,1)*24-N($F13)/60,2))</f>
        <v/>
      </c>
      <c r="H13" s="23" t="inlineStr">
        <is>
          <t>Ja</t>
        </is>
      </c>
      <c r="I13" s="19">
        <f>IF(OR($B13="",$H13&lt;&gt;'Projekte'!$E$3),0,$G13*IFERROR(VLOOKUP($B13,'Projekte'!$A$3:$C$12,3,FALSE),0))</f>
        <v/>
      </c>
      <c r="J13" s="23" t="n"/>
    </row>
    <row r="14">
      <c r="A14" s="25" t="n">
        <v>46300</v>
      </c>
      <c r="B14" s="22" t="inlineStr">
        <is>
          <t>Intern</t>
        </is>
      </c>
      <c r="C14" s="22" t="inlineStr">
        <is>
          <t>E-Mails und Verwaltung</t>
        </is>
      </c>
      <c r="D14" s="26" t="n">
        <v>0.5833333333333334</v>
      </c>
      <c r="E14" s="26" t="n">
        <v>0.625</v>
      </c>
      <c r="F14" s="27" t="n">
        <v>0</v>
      </c>
      <c r="G14" s="13">
        <f>IF(OR($D14="",$E14=""),0,ROUND(MOD($E14-$D14,1)*24-N($F14)/60,2))</f>
        <v/>
      </c>
      <c r="H14" s="22" t="inlineStr">
        <is>
          <t>Nein</t>
        </is>
      </c>
      <c r="I14" s="15">
        <f>IF(OR($B14="",$H14&lt;&gt;'Projekte'!$E$3),0,$G14*IFERROR(VLOOKUP($B14,'Projekte'!$A$3:$C$12,3,FALSE),0))</f>
        <v/>
      </c>
      <c r="J14" s="22" t="n"/>
    </row>
    <row r="15">
      <c r="A15" s="28" t="n">
        <v>46301</v>
      </c>
      <c r="B15" s="23" t="inlineStr">
        <is>
          <t>Brand guide</t>
        </is>
      </c>
      <c r="C15" s="23" t="inlineStr">
        <is>
          <t>Seite zur Logo-Nutzung</t>
        </is>
      </c>
      <c r="D15" s="29" t="n">
        <v>0.375</v>
      </c>
      <c r="E15" s="29" t="n">
        <v>0.5</v>
      </c>
      <c r="F15" s="30" t="n">
        <v>0</v>
      </c>
      <c r="G15" s="17">
        <f>IF(OR($D15="",$E15=""),0,ROUND(MOD($E15-$D15,1)*24-N($F15)/60,2))</f>
        <v/>
      </c>
      <c r="H15" s="23" t="inlineStr">
        <is>
          <t>Ja</t>
        </is>
      </c>
      <c r="I15" s="19">
        <f>IF(OR($B15="",$H15&lt;&gt;'Projekte'!$E$3),0,$G15*IFERROR(VLOOKUP($B15,'Projekte'!$A$3:$C$12,3,FALSE),0))</f>
        <v/>
      </c>
      <c r="J15" s="23" t="n"/>
    </row>
    <row r="16">
      <c r="A16" s="25" t="n">
        <v>46301</v>
      </c>
      <c r="B16" s="22" t="inlineStr">
        <is>
          <t>Support-Pauschale</t>
        </is>
      </c>
      <c r="C16" s="22" t="inlineStr">
        <is>
          <t>Buchungsformular reparieren</t>
        </is>
      </c>
      <c r="D16" s="26" t="n">
        <v>0.5416666666666666</v>
      </c>
      <c r="E16" s="26" t="n">
        <v>0.6041666666666666</v>
      </c>
      <c r="F16" s="27" t="n">
        <v>0</v>
      </c>
      <c r="G16" s="13">
        <f>IF(OR($D16="",$E16=""),0,ROUND(MOD($E16-$D16,1)*24-N($F16)/60,2))</f>
        <v/>
      </c>
      <c r="H16" s="22" t="inlineStr">
        <is>
          <t>Ja</t>
        </is>
      </c>
      <c r="I16" s="15">
        <f>IF(OR($B16="",$H16&lt;&gt;'Projekte'!$E$3),0,$G16*IFERROR(VLOOKUP($B16,'Projekte'!$A$3:$C$12,3,FALSE),0))</f>
        <v/>
      </c>
      <c r="J16" s="22" t="n"/>
    </row>
    <row r="17">
      <c r="A17" s="28" t="n">
        <v>46302</v>
      </c>
      <c r="B17" s="23" t="inlineStr">
        <is>
          <t>Website-Relaunch</t>
        </is>
      </c>
      <c r="C17" s="23" t="inlineStr">
        <is>
          <t>Layout der Startseite</t>
        </is>
      </c>
      <c r="D17" s="29" t="n">
        <v>0.375</v>
      </c>
      <c r="E17" s="29" t="n">
        <v>0.5625</v>
      </c>
      <c r="F17" s="30" t="n">
        <v>30</v>
      </c>
      <c r="G17" s="17">
        <f>IF(OR($D17="",$E17=""),0,ROUND(MOD($E17-$D17,1)*24-N($F17)/60,2))</f>
        <v/>
      </c>
      <c r="H17" s="23" t="inlineStr">
        <is>
          <t>Ja</t>
        </is>
      </c>
      <c r="I17" s="19">
        <f>IF(OR($B17="",$H17&lt;&gt;'Projekte'!$E$3),0,$G17*IFERROR(VLOOKUP($B17,'Projekte'!$A$3:$C$12,3,FALSE),0))</f>
        <v/>
      </c>
      <c r="J17" s="23" t="n"/>
    </row>
    <row r="18">
      <c r="A18" s="25" t="n">
        <v>46302</v>
      </c>
      <c r="B18" s="22" t="inlineStr">
        <is>
          <t>Intern</t>
        </is>
      </c>
      <c r="C18" s="22" t="inlineStr">
        <is>
          <t>Teammeeting</t>
        </is>
      </c>
      <c r="D18" s="26" t="n">
        <v>0.625</v>
      </c>
      <c r="E18" s="26" t="n">
        <v>0.6666666666666666</v>
      </c>
      <c r="F18" s="27" t="n">
        <v>0</v>
      </c>
      <c r="G18" s="13">
        <f>IF(OR($D18="",$E18=""),0,ROUND(MOD($E18-$D18,1)*24-N($F18)/60,2))</f>
        <v/>
      </c>
      <c r="H18" s="22" t="inlineStr">
        <is>
          <t>Nein</t>
        </is>
      </c>
      <c r="I18" s="15">
        <f>IF(OR($B18="",$H18&lt;&gt;'Projekte'!$E$3),0,$G18*IFERROR(VLOOKUP($B18,'Projekte'!$A$3:$C$12,3,FALSE),0))</f>
        <v/>
      </c>
      <c r="J18" s="22" t="n"/>
    </row>
    <row r="19">
      <c r="A19" s="28" t="n">
        <v>46303</v>
      </c>
      <c r="B19" s="23" t="inlineStr">
        <is>
          <t>Support-Pauschale</t>
        </is>
      </c>
      <c r="C19" s="23" t="inlineStr">
        <is>
          <t>Monatsbericht</t>
        </is>
      </c>
      <c r="D19" s="29" t="n">
        <v>0.3958333333333333</v>
      </c>
      <c r="E19" s="29" t="n">
        <v>0.4583333333333333</v>
      </c>
      <c r="F19" s="30" t="n">
        <v>0</v>
      </c>
      <c r="G19" s="17">
        <f>IF(OR($D19="",$E19=""),0,ROUND(MOD($E19-$D19,1)*24-N($F19)/60,2))</f>
        <v/>
      </c>
      <c r="H19" s="23" t="inlineStr">
        <is>
          <t>Ja</t>
        </is>
      </c>
      <c r="I19" s="19">
        <f>IF(OR($B19="",$H19&lt;&gt;'Projekte'!$E$3),0,$G19*IFERROR(VLOOKUP($B19,'Projekte'!$A$3:$C$12,3,FALSE),0))</f>
        <v/>
      </c>
      <c r="J19" s="23" t="n"/>
    </row>
    <row r="20">
      <c r="A20" s="25" t="n">
        <v>46303</v>
      </c>
      <c r="B20" s="22" t="inlineStr">
        <is>
          <t>Brand guide</t>
        </is>
      </c>
      <c r="C20" s="22" t="inlineStr">
        <is>
          <t>Kundenabstimmung</t>
        </is>
      </c>
      <c r="D20" s="26" t="n">
        <v>0.4791666666666667</v>
      </c>
      <c r="E20" s="26" t="n">
        <v>0.5208333333333334</v>
      </c>
      <c r="F20" s="27" t="n">
        <v>0</v>
      </c>
      <c r="G20" s="13">
        <f>IF(OR($D20="",$E20=""),0,ROUND(MOD($E20-$D20,1)*24-N($F20)/60,2))</f>
        <v/>
      </c>
      <c r="H20" s="22" t="inlineStr">
        <is>
          <t>Ja</t>
        </is>
      </c>
      <c r="I20" s="15">
        <f>IF(OR($B20="",$H20&lt;&gt;'Projekte'!$E$3),0,$G20*IFERROR(VLOOKUP($B20,'Projekte'!$A$3:$C$12,3,FALSE),0))</f>
        <v/>
      </c>
      <c r="J20" s="22" t="inlineStr">
        <is>
          <t>Änderungen vereinbart</t>
        </is>
      </c>
    </row>
    <row r="21">
      <c r="A21" s="28" t="n">
        <v>46303</v>
      </c>
      <c r="B21" s="23" t="inlineStr">
        <is>
          <t>Website-Relaunch</t>
        </is>
      </c>
      <c r="C21" s="23" t="inlineStr">
        <is>
          <t>Kontaktseite</t>
        </is>
      </c>
      <c r="D21" s="29" t="n">
        <v>0.5625</v>
      </c>
      <c r="E21" s="29" t="n">
        <v>0.7083333333333334</v>
      </c>
      <c r="F21" s="30" t="n">
        <v>15</v>
      </c>
      <c r="G21" s="17">
        <f>IF(OR($D21="",$E21=""),0,ROUND(MOD($E21-$D21,1)*24-N($F21)/60,2))</f>
        <v/>
      </c>
      <c r="H21" s="23" t="inlineStr">
        <is>
          <t>Ja</t>
        </is>
      </c>
      <c r="I21" s="19">
        <f>IF(OR($B21="",$H21&lt;&gt;'Projekte'!$E$3),0,$G21*IFERROR(VLOOKUP($B21,'Projekte'!$A$3:$C$12,3,FALSE),0))</f>
        <v/>
      </c>
      <c r="J21" s="23" t="n"/>
    </row>
    <row r="22">
      <c r="A22" s="25" t="n">
        <v>46304</v>
      </c>
      <c r="B22" s="22" t="inlineStr">
        <is>
          <t>Website-Relaunch</t>
        </is>
      </c>
      <c r="C22" s="22" t="inlineStr">
        <is>
          <t>Korrekturrunde 1</t>
        </is>
      </c>
      <c r="D22" s="26" t="n">
        <v>0.375</v>
      </c>
      <c r="E22" s="26" t="n">
        <v>0.5</v>
      </c>
      <c r="F22" s="27" t="n">
        <v>0</v>
      </c>
      <c r="G22" s="13">
        <f>IF(OR($D22="",$E22=""),0,ROUND(MOD($E22-$D22,1)*24-N($F22)/60,2))</f>
        <v/>
      </c>
      <c r="H22" s="22" t="inlineStr">
        <is>
          <t>Ja</t>
        </is>
      </c>
      <c r="I22" s="15">
        <f>IF(OR($B22="",$H22&lt;&gt;'Projekte'!$E$3),0,$G22*IFERROR(VLOOKUP($B22,'Projekte'!$A$3:$C$12,3,FALSE),0))</f>
        <v/>
      </c>
      <c r="J22" s="22" t="n"/>
    </row>
    <row r="23">
      <c r="A23" s="28" t="n">
        <v>46304</v>
      </c>
      <c r="B23" s="23" t="inlineStr">
        <is>
          <t>Intern</t>
        </is>
      </c>
      <c r="C23" s="23" t="inlineStr">
        <is>
          <t>Portfolio aktualisieren</t>
        </is>
      </c>
      <c r="D23" s="29" t="n">
        <v>0.5416666666666666</v>
      </c>
      <c r="E23" s="29" t="n">
        <v>0.625</v>
      </c>
      <c r="F23" s="30" t="n">
        <v>0</v>
      </c>
      <c r="G23" s="17">
        <f>IF(OR($D23="",$E23=""),0,ROUND(MOD($E23-$D23,1)*24-N($F23)/60,2))</f>
        <v/>
      </c>
      <c r="H23" s="23" t="inlineStr">
        <is>
          <t>Nein</t>
        </is>
      </c>
      <c r="I23" s="19">
        <f>IF(OR($B23="",$H23&lt;&gt;'Projekte'!$E$3),0,$G23*IFERROR(VLOOKUP($B23,'Projekte'!$A$3:$C$12,3,FALSE),0))</f>
        <v/>
      </c>
      <c r="J23" s="23" t="n"/>
    </row>
    <row r="24">
      <c r="A24" s="25" t="n"/>
      <c r="B24" s="22" t="n"/>
      <c r="C24" s="22" t="n"/>
      <c r="D24" s="26" t="n"/>
      <c r="E24" s="26" t="n"/>
      <c r="F24" s="27" t="n"/>
      <c r="G24" s="13">
        <f>IF(OR($D24="",$E24=""),0,ROUND(MOD($E24-$D24,1)*24-N($F24)/60,2))</f>
        <v/>
      </c>
      <c r="H24" s="22" t="n"/>
      <c r="I24" s="15">
        <f>IF(OR($B24="",$H24&lt;&gt;'Projekte'!$E$3),0,$G24*IFERROR(VLOOKUP($B24,'Projekte'!$A$3:$C$12,3,FALSE),0))</f>
        <v/>
      </c>
      <c r="J24" s="22" t="n"/>
    </row>
    <row r="25">
      <c r="A25" s="28" t="n"/>
      <c r="B25" s="23" t="n"/>
      <c r="C25" s="23" t="n"/>
      <c r="D25" s="29" t="n"/>
      <c r="E25" s="29" t="n"/>
      <c r="F25" s="30" t="n"/>
      <c r="G25" s="17">
        <f>IF(OR($D25="",$E25=""),0,ROUND(MOD($E25-$D25,1)*24-N($F25)/60,2))</f>
        <v/>
      </c>
      <c r="H25" s="23" t="n"/>
      <c r="I25" s="19">
        <f>IF(OR($B25="",$H25&lt;&gt;'Projekte'!$E$3),0,$G25*IFERROR(VLOOKUP($B25,'Projekte'!$A$3:$C$12,3,FALSE),0))</f>
        <v/>
      </c>
      <c r="J25" s="23" t="n"/>
    </row>
    <row r="26">
      <c r="A26" s="25" t="n"/>
      <c r="B26" s="22" t="n"/>
      <c r="C26" s="22" t="n"/>
      <c r="D26" s="26" t="n"/>
      <c r="E26" s="26" t="n"/>
      <c r="F26" s="27" t="n"/>
      <c r="G26" s="13">
        <f>IF(OR($D26="",$E26=""),0,ROUND(MOD($E26-$D26,1)*24-N($F26)/60,2))</f>
        <v/>
      </c>
      <c r="H26" s="22" t="n"/>
      <c r="I26" s="15">
        <f>IF(OR($B26="",$H26&lt;&gt;'Projekte'!$E$3),0,$G26*IFERROR(VLOOKUP($B26,'Projekte'!$A$3:$C$12,3,FALSE),0))</f>
        <v/>
      </c>
      <c r="J26" s="22" t="n"/>
    </row>
    <row r="27">
      <c r="A27" s="28" t="n"/>
      <c r="B27" s="23" t="n"/>
      <c r="C27" s="23" t="n"/>
      <c r="D27" s="29" t="n"/>
      <c r="E27" s="29" t="n"/>
      <c r="F27" s="30" t="n"/>
      <c r="G27" s="17">
        <f>IF(OR($D27="",$E27=""),0,ROUND(MOD($E27-$D27,1)*24-N($F27)/60,2))</f>
        <v/>
      </c>
      <c r="H27" s="23" t="n"/>
      <c r="I27" s="19">
        <f>IF(OR($B27="",$H27&lt;&gt;'Projekte'!$E$3),0,$G27*IFERROR(VLOOKUP($B27,'Projekte'!$A$3:$C$12,3,FALSE),0))</f>
        <v/>
      </c>
      <c r="J27" s="23" t="n"/>
    </row>
    <row r="28">
      <c r="A28" s="25" t="n"/>
      <c r="B28" s="22" t="n"/>
      <c r="C28" s="22" t="n"/>
      <c r="D28" s="26" t="n"/>
      <c r="E28" s="26" t="n"/>
      <c r="F28" s="27" t="n"/>
      <c r="G28" s="13">
        <f>IF(OR($D28="",$E28=""),0,ROUND(MOD($E28-$D28,1)*24-N($F28)/60,2))</f>
        <v/>
      </c>
      <c r="H28" s="22" t="n"/>
      <c r="I28" s="15">
        <f>IF(OR($B28="",$H28&lt;&gt;'Projekte'!$E$3),0,$G28*IFERROR(VLOOKUP($B28,'Projekte'!$A$3:$C$12,3,FALSE),0))</f>
        <v/>
      </c>
      <c r="J28" s="22" t="n"/>
    </row>
    <row r="29">
      <c r="A29" s="28" t="n"/>
      <c r="B29" s="23" t="n"/>
      <c r="C29" s="23" t="n"/>
      <c r="D29" s="29" t="n"/>
      <c r="E29" s="29" t="n"/>
      <c r="F29" s="30" t="n"/>
      <c r="G29" s="17">
        <f>IF(OR($D29="",$E29=""),0,ROUND(MOD($E29-$D29,1)*24-N($F29)/60,2))</f>
        <v/>
      </c>
      <c r="H29" s="23" t="n"/>
      <c r="I29" s="19">
        <f>IF(OR($B29="",$H29&lt;&gt;'Projekte'!$E$3),0,$G29*IFERROR(VLOOKUP($B29,'Projekte'!$A$3:$C$12,3,FALSE),0))</f>
        <v/>
      </c>
      <c r="J29" s="23" t="n"/>
    </row>
    <row r="30">
      <c r="A30" s="25" t="n"/>
      <c r="B30" s="22" t="n"/>
      <c r="C30" s="22" t="n"/>
      <c r="D30" s="26" t="n"/>
      <c r="E30" s="26" t="n"/>
      <c r="F30" s="27" t="n"/>
      <c r="G30" s="13">
        <f>IF(OR($D30="",$E30=""),0,ROUND(MOD($E30-$D30,1)*24-N($F30)/60,2))</f>
        <v/>
      </c>
      <c r="H30" s="22" t="n"/>
      <c r="I30" s="15">
        <f>IF(OR($B30="",$H30&lt;&gt;'Projekte'!$E$3),0,$G30*IFERROR(VLOOKUP($B30,'Projekte'!$A$3:$C$12,3,FALSE),0))</f>
        <v/>
      </c>
      <c r="J30" s="22" t="n"/>
    </row>
    <row r="31">
      <c r="A31" s="28" t="n"/>
      <c r="B31" s="23" t="n"/>
      <c r="C31" s="23" t="n"/>
      <c r="D31" s="29" t="n"/>
      <c r="E31" s="29" t="n"/>
      <c r="F31" s="30" t="n"/>
      <c r="G31" s="17">
        <f>IF(OR($D31="",$E31=""),0,ROUND(MOD($E31-$D31,1)*24-N($F31)/60,2))</f>
        <v/>
      </c>
      <c r="H31" s="23" t="n"/>
      <c r="I31" s="19">
        <f>IF(OR($B31="",$H31&lt;&gt;'Projekte'!$E$3),0,$G31*IFERROR(VLOOKUP($B31,'Projekte'!$A$3:$C$12,3,FALSE),0))</f>
        <v/>
      </c>
      <c r="J31" s="23" t="n"/>
    </row>
    <row r="32">
      <c r="A32" s="25" t="n"/>
      <c r="B32" s="22" t="n"/>
      <c r="C32" s="22" t="n"/>
      <c r="D32" s="26" t="n"/>
      <c r="E32" s="26" t="n"/>
      <c r="F32" s="27" t="n"/>
      <c r="G32" s="13">
        <f>IF(OR($D32="",$E32=""),0,ROUND(MOD($E32-$D32,1)*24-N($F32)/60,2))</f>
        <v/>
      </c>
      <c r="H32" s="22" t="n"/>
      <c r="I32" s="15">
        <f>IF(OR($B32="",$H32&lt;&gt;'Projekte'!$E$3),0,$G32*IFERROR(VLOOKUP($B32,'Projekte'!$A$3:$C$12,3,FALSE),0))</f>
        <v/>
      </c>
      <c r="J32" s="22" t="n"/>
    </row>
    <row r="33">
      <c r="A33" s="28" t="n"/>
      <c r="B33" s="23" t="n"/>
      <c r="C33" s="23" t="n"/>
      <c r="D33" s="29" t="n"/>
      <c r="E33" s="29" t="n"/>
      <c r="F33" s="30" t="n"/>
      <c r="G33" s="17">
        <f>IF(OR($D33="",$E33=""),0,ROUND(MOD($E33-$D33,1)*24-N($F33)/60,2))</f>
        <v/>
      </c>
      <c r="H33" s="23" t="n"/>
      <c r="I33" s="19">
        <f>IF(OR($B33="",$H33&lt;&gt;'Projekte'!$E$3),0,$G33*IFERROR(VLOOKUP($B33,'Projekte'!$A$3:$C$12,3,FALSE),0))</f>
        <v/>
      </c>
      <c r="J33" s="23" t="n"/>
    </row>
    <row r="34">
      <c r="A34" s="25" t="n"/>
      <c r="B34" s="22" t="n"/>
      <c r="C34" s="22" t="n"/>
      <c r="D34" s="26" t="n"/>
      <c r="E34" s="26" t="n"/>
      <c r="F34" s="27" t="n"/>
      <c r="G34" s="13">
        <f>IF(OR($D34="",$E34=""),0,ROUND(MOD($E34-$D34,1)*24-N($F34)/60,2))</f>
        <v/>
      </c>
      <c r="H34" s="22" t="n"/>
      <c r="I34" s="15">
        <f>IF(OR($B34="",$H34&lt;&gt;'Projekte'!$E$3),0,$G34*IFERROR(VLOOKUP($B34,'Projekte'!$A$3:$C$12,3,FALSE),0))</f>
        <v/>
      </c>
      <c r="J34" s="22" t="n"/>
    </row>
    <row r="35">
      <c r="A35" s="28" t="n"/>
      <c r="B35" s="23" t="n"/>
      <c r="C35" s="23" t="n"/>
      <c r="D35" s="29" t="n"/>
      <c r="E35" s="29" t="n"/>
      <c r="F35" s="30" t="n"/>
      <c r="G35" s="17">
        <f>IF(OR($D35="",$E35=""),0,ROUND(MOD($E35-$D35,1)*24-N($F35)/60,2))</f>
        <v/>
      </c>
      <c r="H35" s="23" t="n"/>
      <c r="I35" s="19">
        <f>IF(OR($B35="",$H35&lt;&gt;'Projekte'!$E$3),0,$G35*IFERROR(VLOOKUP($B35,'Projekte'!$A$3:$C$12,3,FALSE),0))</f>
        <v/>
      </c>
      <c r="J35" s="23" t="n"/>
    </row>
    <row r="36">
      <c r="A36" s="25" t="n"/>
      <c r="B36" s="22" t="n"/>
      <c r="C36" s="22" t="n"/>
      <c r="D36" s="26" t="n"/>
      <c r="E36" s="26" t="n"/>
      <c r="F36" s="27" t="n"/>
      <c r="G36" s="13">
        <f>IF(OR($D36="",$E36=""),0,ROUND(MOD($E36-$D36,1)*24-N($F36)/60,2))</f>
        <v/>
      </c>
      <c r="H36" s="22" t="n"/>
      <c r="I36" s="15">
        <f>IF(OR($B36="",$H36&lt;&gt;'Projekte'!$E$3),0,$G36*IFERROR(VLOOKUP($B36,'Projekte'!$A$3:$C$12,3,FALSE),0))</f>
        <v/>
      </c>
      <c r="J36" s="22" t="n"/>
    </row>
    <row r="37">
      <c r="A37" s="28" t="n"/>
      <c r="B37" s="23" t="n"/>
      <c r="C37" s="23" t="n"/>
      <c r="D37" s="29" t="n"/>
      <c r="E37" s="29" t="n"/>
      <c r="F37" s="30" t="n"/>
      <c r="G37" s="17">
        <f>IF(OR($D37="",$E37=""),0,ROUND(MOD($E37-$D37,1)*24-N($F37)/60,2))</f>
        <v/>
      </c>
      <c r="H37" s="23" t="n"/>
      <c r="I37" s="19">
        <f>IF(OR($B37="",$H37&lt;&gt;'Projekte'!$E$3),0,$G37*IFERROR(VLOOKUP($B37,'Projekte'!$A$3:$C$12,3,FALSE),0))</f>
        <v/>
      </c>
      <c r="J37" s="23" t="n"/>
    </row>
    <row r="38">
      <c r="A38" s="25" t="n"/>
      <c r="B38" s="22" t="n"/>
      <c r="C38" s="22" t="n"/>
      <c r="D38" s="26" t="n"/>
      <c r="E38" s="26" t="n"/>
      <c r="F38" s="27" t="n"/>
      <c r="G38" s="13">
        <f>IF(OR($D38="",$E38=""),0,ROUND(MOD($E38-$D38,1)*24-N($F38)/60,2))</f>
        <v/>
      </c>
      <c r="H38" s="22" t="n"/>
      <c r="I38" s="15">
        <f>IF(OR($B38="",$H38&lt;&gt;'Projekte'!$E$3),0,$G38*IFERROR(VLOOKUP($B38,'Projekte'!$A$3:$C$12,3,FALSE),0))</f>
        <v/>
      </c>
      <c r="J38" s="22" t="n"/>
    </row>
    <row r="39">
      <c r="A39" s="28" t="n"/>
      <c r="B39" s="23" t="n"/>
      <c r="C39" s="23" t="n"/>
      <c r="D39" s="29" t="n"/>
      <c r="E39" s="29" t="n"/>
      <c r="F39" s="30" t="n"/>
      <c r="G39" s="17">
        <f>IF(OR($D39="",$E39=""),0,ROUND(MOD($E39-$D39,1)*24-N($F39)/60,2))</f>
        <v/>
      </c>
      <c r="H39" s="23" t="n"/>
      <c r="I39" s="19">
        <f>IF(OR($B39="",$H39&lt;&gt;'Projekte'!$E$3),0,$G39*IFERROR(VLOOKUP($B39,'Projekte'!$A$3:$C$12,3,FALSE),0))</f>
        <v/>
      </c>
      <c r="J39" s="23" t="n"/>
    </row>
    <row r="40">
      <c r="A40" s="25" t="n"/>
      <c r="B40" s="22" t="n"/>
      <c r="C40" s="22" t="n"/>
      <c r="D40" s="26" t="n"/>
      <c r="E40" s="26" t="n"/>
      <c r="F40" s="27" t="n"/>
      <c r="G40" s="13">
        <f>IF(OR($D40="",$E40=""),0,ROUND(MOD($E40-$D40,1)*24-N($F40)/60,2))</f>
        <v/>
      </c>
      <c r="H40" s="22" t="n"/>
      <c r="I40" s="15">
        <f>IF(OR($B40="",$H40&lt;&gt;'Projekte'!$E$3),0,$G40*IFERROR(VLOOKUP($B40,'Projekte'!$A$3:$C$12,3,FALSE),0))</f>
        <v/>
      </c>
      <c r="J40" s="22" t="n"/>
    </row>
    <row r="41">
      <c r="A41" s="28" t="n"/>
      <c r="B41" s="23" t="n"/>
      <c r="C41" s="23" t="n"/>
      <c r="D41" s="29" t="n"/>
      <c r="E41" s="29" t="n"/>
      <c r="F41" s="30" t="n"/>
      <c r="G41" s="17">
        <f>IF(OR($D41="",$E41=""),0,ROUND(MOD($E41-$D41,1)*24-N($F41)/60,2))</f>
        <v/>
      </c>
      <c r="H41" s="23" t="n"/>
      <c r="I41" s="19">
        <f>IF(OR($B41="",$H41&lt;&gt;'Projekte'!$E$3),0,$G41*IFERROR(VLOOKUP($B41,'Projekte'!$A$3:$C$12,3,FALSE),0))</f>
        <v/>
      </c>
      <c r="J41" s="23" t="n"/>
    </row>
    <row r="42">
      <c r="A42" s="25" t="n"/>
      <c r="B42" s="22" t="n"/>
      <c r="C42" s="22" t="n"/>
      <c r="D42" s="26" t="n"/>
      <c r="E42" s="26" t="n"/>
      <c r="F42" s="27" t="n"/>
      <c r="G42" s="13">
        <f>IF(OR($D42="",$E42=""),0,ROUND(MOD($E42-$D42,1)*24-N($F42)/60,2))</f>
        <v/>
      </c>
      <c r="H42" s="22" t="n"/>
      <c r="I42" s="15">
        <f>IF(OR($B42="",$H42&lt;&gt;'Projekte'!$E$3),0,$G42*IFERROR(VLOOKUP($B42,'Projekte'!$A$3:$C$12,3,FALSE),0))</f>
        <v/>
      </c>
      <c r="J42" s="22" t="n"/>
    </row>
    <row r="43">
      <c r="A43" s="28" t="n"/>
      <c r="B43" s="23" t="n"/>
      <c r="C43" s="23" t="n"/>
      <c r="D43" s="29" t="n"/>
      <c r="E43" s="29" t="n"/>
      <c r="F43" s="30" t="n"/>
      <c r="G43" s="17">
        <f>IF(OR($D43="",$E43=""),0,ROUND(MOD($E43-$D43,1)*24-N($F43)/60,2))</f>
        <v/>
      </c>
      <c r="H43" s="23" t="n"/>
      <c r="I43" s="19">
        <f>IF(OR($B43="",$H43&lt;&gt;'Projekte'!$E$3),0,$G43*IFERROR(VLOOKUP($B43,'Projekte'!$A$3:$C$12,3,FALSE),0))</f>
        <v/>
      </c>
      <c r="J43" s="23" t="n"/>
    </row>
    <row r="44">
      <c r="A44" s="25" t="n"/>
      <c r="B44" s="22" t="n"/>
      <c r="C44" s="22" t="n"/>
      <c r="D44" s="26" t="n"/>
      <c r="E44" s="26" t="n"/>
      <c r="F44" s="27" t="n"/>
      <c r="G44" s="13">
        <f>IF(OR($D44="",$E44=""),0,ROUND(MOD($E44-$D44,1)*24-N($F44)/60,2))</f>
        <v/>
      </c>
      <c r="H44" s="22" t="n"/>
      <c r="I44" s="15">
        <f>IF(OR($B44="",$H44&lt;&gt;'Projekte'!$E$3),0,$G44*IFERROR(VLOOKUP($B44,'Projekte'!$A$3:$C$12,3,FALSE),0))</f>
        <v/>
      </c>
      <c r="J44" s="22" t="n"/>
    </row>
    <row r="45">
      <c r="A45" s="28" t="n"/>
      <c r="B45" s="23" t="n"/>
      <c r="C45" s="23" t="n"/>
      <c r="D45" s="29" t="n"/>
      <c r="E45" s="29" t="n"/>
      <c r="F45" s="30" t="n"/>
      <c r="G45" s="17">
        <f>IF(OR($D45="",$E45=""),0,ROUND(MOD($E45-$D45,1)*24-N($F45)/60,2))</f>
        <v/>
      </c>
      <c r="H45" s="23" t="n"/>
      <c r="I45" s="19">
        <f>IF(OR($B45="",$H45&lt;&gt;'Projekte'!$E$3),0,$G45*IFERROR(VLOOKUP($B45,'Projekte'!$A$3:$C$12,3,FALSE),0))</f>
        <v/>
      </c>
      <c r="J45" s="23" t="n"/>
    </row>
    <row r="46">
      <c r="A46" s="25" t="n"/>
      <c r="B46" s="22" t="n"/>
      <c r="C46" s="22" t="n"/>
      <c r="D46" s="26" t="n"/>
      <c r="E46" s="26" t="n"/>
      <c r="F46" s="27" t="n"/>
      <c r="G46" s="13">
        <f>IF(OR($D46="",$E46=""),0,ROUND(MOD($E46-$D46,1)*24-N($F46)/60,2))</f>
        <v/>
      </c>
      <c r="H46" s="22" t="n"/>
      <c r="I46" s="15">
        <f>IF(OR($B46="",$H46&lt;&gt;'Projekte'!$E$3),0,$G46*IFERROR(VLOOKUP($B46,'Projekte'!$A$3:$C$12,3,FALSE),0))</f>
        <v/>
      </c>
      <c r="J46" s="22" t="n"/>
    </row>
    <row r="47">
      <c r="A47" s="28" t="n"/>
      <c r="B47" s="23" t="n"/>
      <c r="C47" s="23" t="n"/>
      <c r="D47" s="29" t="n"/>
      <c r="E47" s="29" t="n"/>
      <c r="F47" s="30" t="n"/>
      <c r="G47" s="17">
        <f>IF(OR($D47="",$E47=""),0,ROUND(MOD($E47-$D47,1)*24-N($F47)/60,2))</f>
        <v/>
      </c>
      <c r="H47" s="23" t="n"/>
      <c r="I47" s="19">
        <f>IF(OR($B47="",$H47&lt;&gt;'Projekte'!$E$3),0,$G47*IFERROR(VLOOKUP($B47,'Projekte'!$A$3:$C$12,3,FALSE),0))</f>
        <v/>
      </c>
      <c r="J47" s="23" t="n"/>
    </row>
    <row r="48">
      <c r="A48" s="25" t="n"/>
      <c r="B48" s="22" t="n"/>
      <c r="C48" s="22" t="n"/>
      <c r="D48" s="26" t="n"/>
      <c r="E48" s="26" t="n"/>
      <c r="F48" s="27" t="n"/>
      <c r="G48" s="13">
        <f>IF(OR($D48="",$E48=""),0,ROUND(MOD($E48-$D48,1)*24-N($F48)/60,2))</f>
        <v/>
      </c>
      <c r="H48" s="22" t="n"/>
      <c r="I48" s="15">
        <f>IF(OR($B48="",$H48&lt;&gt;'Projekte'!$E$3),0,$G48*IFERROR(VLOOKUP($B48,'Projekte'!$A$3:$C$12,3,FALSE),0))</f>
        <v/>
      </c>
      <c r="J48" s="22" t="n"/>
    </row>
    <row r="49">
      <c r="A49" s="28" t="n"/>
      <c r="B49" s="23" t="n"/>
      <c r="C49" s="23" t="n"/>
      <c r="D49" s="29" t="n"/>
      <c r="E49" s="29" t="n"/>
      <c r="F49" s="30" t="n"/>
      <c r="G49" s="17">
        <f>IF(OR($D49="",$E49=""),0,ROUND(MOD($E49-$D49,1)*24-N($F49)/60,2))</f>
        <v/>
      </c>
      <c r="H49" s="23" t="n"/>
      <c r="I49" s="19">
        <f>IF(OR($B49="",$H49&lt;&gt;'Projekte'!$E$3),0,$G49*IFERROR(VLOOKUP($B49,'Projekte'!$A$3:$C$12,3,FALSE),0))</f>
        <v/>
      </c>
      <c r="J49" s="23" t="n"/>
    </row>
    <row r="50">
      <c r="A50" s="25" t="n"/>
      <c r="B50" s="22" t="n"/>
      <c r="C50" s="22" t="n"/>
      <c r="D50" s="26" t="n"/>
      <c r="E50" s="26" t="n"/>
      <c r="F50" s="27" t="n"/>
      <c r="G50" s="13">
        <f>IF(OR($D50="",$E50=""),0,ROUND(MOD($E50-$D50,1)*24-N($F50)/60,2))</f>
        <v/>
      </c>
      <c r="H50" s="22" t="n"/>
      <c r="I50" s="15">
        <f>IF(OR($B50="",$H50&lt;&gt;'Projekte'!$E$3),0,$G50*IFERROR(VLOOKUP($B50,'Projekte'!$A$3:$C$12,3,FALSE),0))</f>
        <v/>
      </c>
      <c r="J50" s="22" t="n"/>
    </row>
    <row r="51">
      <c r="A51" s="28" t="n"/>
      <c r="B51" s="23" t="n"/>
      <c r="C51" s="23" t="n"/>
      <c r="D51" s="29" t="n"/>
      <c r="E51" s="29" t="n"/>
      <c r="F51" s="30" t="n"/>
      <c r="G51" s="17">
        <f>IF(OR($D51="",$E51=""),0,ROUND(MOD($E51-$D51,1)*24-N($F51)/60,2))</f>
        <v/>
      </c>
      <c r="H51" s="23" t="n"/>
      <c r="I51" s="19">
        <f>IF(OR($B51="",$H51&lt;&gt;'Projekte'!$E$3),0,$G51*IFERROR(VLOOKUP($B51,'Projekte'!$A$3:$C$12,3,FALSE),0))</f>
        <v/>
      </c>
      <c r="J51" s="23" t="n"/>
    </row>
    <row r="52">
      <c r="A52" s="25" t="n"/>
      <c r="B52" s="22" t="n"/>
      <c r="C52" s="22" t="n"/>
      <c r="D52" s="26" t="n"/>
      <c r="E52" s="26" t="n"/>
      <c r="F52" s="27" t="n"/>
      <c r="G52" s="13">
        <f>IF(OR($D52="",$E52=""),0,ROUND(MOD($E52-$D52,1)*24-N($F52)/60,2))</f>
        <v/>
      </c>
      <c r="H52" s="22" t="n"/>
      <c r="I52" s="15">
        <f>IF(OR($B52="",$H52&lt;&gt;'Projekte'!$E$3),0,$G52*IFERROR(VLOOKUP($B52,'Projekte'!$A$3:$C$12,3,FALSE),0))</f>
        <v/>
      </c>
      <c r="J52" s="22" t="n"/>
    </row>
    <row r="53">
      <c r="A53" s="28" t="n"/>
      <c r="B53" s="23" t="n"/>
      <c r="C53" s="23" t="n"/>
      <c r="D53" s="29" t="n"/>
      <c r="E53" s="29" t="n"/>
      <c r="F53" s="30" t="n"/>
      <c r="G53" s="17">
        <f>IF(OR($D53="",$E53=""),0,ROUND(MOD($E53-$D53,1)*24-N($F53)/60,2))</f>
        <v/>
      </c>
      <c r="H53" s="23" t="n"/>
      <c r="I53" s="19">
        <f>IF(OR($B53="",$H53&lt;&gt;'Projekte'!$E$3),0,$G53*IFERROR(VLOOKUP($B53,'Projekte'!$A$3:$C$12,3,FALSE),0))</f>
        <v/>
      </c>
      <c r="J53" s="23" t="n"/>
    </row>
    <row r="54">
      <c r="A54" s="25" t="n"/>
      <c r="B54" s="22" t="n"/>
      <c r="C54" s="22" t="n"/>
      <c r="D54" s="26" t="n"/>
      <c r="E54" s="26" t="n"/>
      <c r="F54" s="27" t="n"/>
      <c r="G54" s="13">
        <f>IF(OR($D54="",$E54=""),0,ROUND(MOD($E54-$D54,1)*24-N($F54)/60,2))</f>
        <v/>
      </c>
      <c r="H54" s="22" t="n"/>
      <c r="I54" s="15">
        <f>IF(OR($B54="",$H54&lt;&gt;'Projekte'!$E$3),0,$G54*IFERROR(VLOOKUP($B54,'Projekte'!$A$3:$C$12,3,FALSE),0))</f>
        <v/>
      </c>
      <c r="J54" s="22" t="n"/>
    </row>
    <row r="55">
      <c r="A55" s="28" t="n"/>
      <c r="B55" s="23" t="n"/>
      <c r="C55" s="23" t="n"/>
      <c r="D55" s="29" t="n"/>
      <c r="E55" s="29" t="n"/>
      <c r="F55" s="30" t="n"/>
      <c r="G55" s="17">
        <f>IF(OR($D55="",$E55=""),0,ROUND(MOD($E55-$D55,1)*24-N($F55)/60,2))</f>
        <v/>
      </c>
      <c r="H55" s="23" t="n"/>
      <c r="I55" s="19">
        <f>IF(OR($B55="",$H55&lt;&gt;'Projekte'!$E$3),0,$G55*IFERROR(VLOOKUP($B55,'Projekte'!$A$3:$C$12,3,FALSE),0))</f>
        <v/>
      </c>
      <c r="J55" s="23" t="n"/>
    </row>
    <row r="56">
      <c r="A56" s="25" t="n"/>
      <c r="B56" s="22" t="n"/>
      <c r="C56" s="22" t="n"/>
      <c r="D56" s="26" t="n"/>
      <c r="E56" s="26" t="n"/>
      <c r="F56" s="27" t="n"/>
      <c r="G56" s="13">
        <f>IF(OR($D56="",$E56=""),0,ROUND(MOD($E56-$D56,1)*24-N($F56)/60,2))</f>
        <v/>
      </c>
      <c r="H56" s="22" t="n"/>
      <c r="I56" s="15">
        <f>IF(OR($B56="",$H56&lt;&gt;'Projekte'!$E$3),0,$G56*IFERROR(VLOOKUP($B56,'Projekte'!$A$3:$C$12,3,FALSE),0))</f>
        <v/>
      </c>
      <c r="J56" s="22" t="n"/>
    </row>
    <row r="57">
      <c r="A57" s="28" t="n"/>
      <c r="B57" s="23" t="n"/>
      <c r="C57" s="23" t="n"/>
      <c r="D57" s="29" t="n"/>
      <c r="E57" s="29" t="n"/>
      <c r="F57" s="30" t="n"/>
      <c r="G57" s="17">
        <f>IF(OR($D57="",$E57=""),0,ROUND(MOD($E57-$D57,1)*24-N($F57)/60,2))</f>
        <v/>
      </c>
      <c r="H57" s="23" t="n"/>
      <c r="I57" s="19">
        <f>IF(OR($B57="",$H57&lt;&gt;'Projekte'!$E$3),0,$G57*IFERROR(VLOOKUP($B57,'Projekte'!$A$3:$C$12,3,FALSE),0))</f>
        <v/>
      </c>
      <c r="J57" s="23" t="n"/>
    </row>
    <row r="58">
      <c r="A58" s="25" t="n"/>
      <c r="B58" s="22" t="n"/>
      <c r="C58" s="22" t="n"/>
      <c r="D58" s="26" t="n"/>
      <c r="E58" s="26" t="n"/>
      <c r="F58" s="27" t="n"/>
      <c r="G58" s="13">
        <f>IF(OR($D58="",$E58=""),0,ROUND(MOD($E58-$D58,1)*24-N($F58)/60,2))</f>
        <v/>
      </c>
      <c r="H58" s="22" t="n"/>
      <c r="I58" s="15">
        <f>IF(OR($B58="",$H58&lt;&gt;'Projekte'!$E$3),0,$G58*IFERROR(VLOOKUP($B58,'Projekte'!$A$3:$C$12,3,FALSE),0))</f>
        <v/>
      </c>
      <c r="J58" s="22" t="n"/>
    </row>
    <row r="59">
      <c r="A59" s="28" t="n"/>
      <c r="B59" s="23" t="n"/>
      <c r="C59" s="23" t="n"/>
      <c r="D59" s="29" t="n"/>
      <c r="E59" s="29" t="n"/>
      <c r="F59" s="30" t="n"/>
      <c r="G59" s="17">
        <f>IF(OR($D59="",$E59=""),0,ROUND(MOD($E59-$D59,1)*24-N($F59)/60,2))</f>
        <v/>
      </c>
      <c r="H59" s="23" t="n"/>
      <c r="I59" s="19">
        <f>IF(OR($B59="",$H59&lt;&gt;'Projekte'!$E$3),0,$G59*IFERROR(VLOOKUP($B59,'Projekte'!$A$3:$C$12,3,FALSE),0))</f>
        <v/>
      </c>
      <c r="J59" s="23" t="n"/>
    </row>
    <row r="60">
      <c r="A60" s="25" t="n"/>
      <c r="B60" s="22" t="n"/>
      <c r="C60" s="22" t="n"/>
      <c r="D60" s="26" t="n"/>
      <c r="E60" s="26" t="n"/>
      <c r="F60" s="27" t="n"/>
      <c r="G60" s="13">
        <f>IF(OR($D60="",$E60=""),0,ROUND(MOD($E60-$D60,1)*24-N($F60)/60,2))</f>
        <v/>
      </c>
      <c r="H60" s="22" t="n"/>
      <c r="I60" s="15">
        <f>IF(OR($B60="",$H60&lt;&gt;'Projekte'!$E$3),0,$G60*IFERROR(VLOOKUP($B60,'Projekte'!$A$3:$C$12,3,FALSE),0))</f>
        <v/>
      </c>
      <c r="J60" s="22" t="n"/>
    </row>
    <row r="61">
      <c r="A61" s="28" t="n"/>
      <c r="B61" s="23" t="n"/>
      <c r="C61" s="23" t="n"/>
      <c r="D61" s="29" t="n"/>
      <c r="E61" s="29" t="n"/>
      <c r="F61" s="30" t="n"/>
      <c r="G61" s="17">
        <f>IF(OR($D61="",$E61=""),0,ROUND(MOD($E61-$D61,1)*24-N($F61)/60,2))</f>
        <v/>
      </c>
      <c r="H61" s="23" t="n"/>
      <c r="I61" s="19">
        <f>IF(OR($B61="",$H61&lt;&gt;'Projekte'!$E$3),0,$G61*IFERROR(VLOOKUP($B61,'Projekte'!$A$3:$C$12,3,FALSE),0))</f>
        <v/>
      </c>
      <c r="J61" s="23" t="n"/>
    </row>
    <row r="62">
      <c r="A62" s="25" t="n"/>
      <c r="B62" s="22" t="n"/>
      <c r="C62" s="22" t="n"/>
      <c r="D62" s="26" t="n"/>
      <c r="E62" s="26" t="n"/>
      <c r="F62" s="27" t="n"/>
      <c r="G62" s="13">
        <f>IF(OR($D62="",$E62=""),0,ROUND(MOD($E62-$D62,1)*24-N($F62)/60,2))</f>
        <v/>
      </c>
      <c r="H62" s="22" t="n"/>
      <c r="I62" s="15">
        <f>IF(OR($B62="",$H62&lt;&gt;'Projekte'!$E$3),0,$G62*IFERROR(VLOOKUP($B62,'Projekte'!$A$3:$C$12,3,FALSE),0))</f>
        <v/>
      </c>
      <c r="J62" s="22" t="n"/>
    </row>
    <row r="63">
      <c r="A63" s="28" t="n"/>
      <c r="B63" s="23" t="n"/>
      <c r="C63" s="23" t="n"/>
      <c r="D63" s="29" t="n"/>
      <c r="E63" s="29" t="n"/>
      <c r="F63" s="30" t="n"/>
      <c r="G63" s="17">
        <f>IF(OR($D63="",$E63=""),0,ROUND(MOD($E63-$D63,1)*24-N($F63)/60,2))</f>
        <v/>
      </c>
      <c r="H63" s="23" t="n"/>
      <c r="I63" s="19">
        <f>IF(OR($B63="",$H63&lt;&gt;'Projekte'!$E$3),0,$G63*IFERROR(VLOOKUP($B63,'Projekte'!$A$3:$C$12,3,FALSE),0))</f>
        <v/>
      </c>
      <c r="J63" s="23" t="n"/>
    </row>
    <row r="64">
      <c r="A64" s="25" t="n"/>
      <c r="B64" s="22" t="n"/>
      <c r="C64" s="22" t="n"/>
      <c r="D64" s="26" t="n"/>
      <c r="E64" s="26" t="n"/>
      <c r="F64" s="27" t="n"/>
      <c r="G64" s="13">
        <f>IF(OR($D64="",$E64=""),0,ROUND(MOD($E64-$D64,1)*24-N($F64)/60,2))</f>
        <v/>
      </c>
      <c r="H64" s="22" t="n"/>
      <c r="I64" s="15">
        <f>IF(OR($B64="",$H64&lt;&gt;'Projekte'!$E$3),0,$G64*IFERROR(VLOOKUP($B64,'Projekte'!$A$3:$C$12,3,FALSE),0))</f>
        <v/>
      </c>
      <c r="J64" s="22" t="n"/>
    </row>
    <row r="65">
      <c r="A65" s="28" t="n"/>
      <c r="B65" s="23" t="n"/>
      <c r="C65" s="23" t="n"/>
      <c r="D65" s="29" t="n"/>
      <c r="E65" s="29" t="n"/>
      <c r="F65" s="30" t="n"/>
      <c r="G65" s="17">
        <f>IF(OR($D65="",$E65=""),0,ROUND(MOD($E65-$D65,1)*24-N($F65)/60,2))</f>
        <v/>
      </c>
      <c r="H65" s="23" t="n"/>
      <c r="I65" s="19">
        <f>IF(OR($B65="",$H65&lt;&gt;'Projekte'!$E$3),0,$G65*IFERROR(VLOOKUP($B65,'Projekte'!$A$3:$C$12,3,FALSE),0))</f>
        <v/>
      </c>
      <c r="J65" s="23" t="n"/>
    </row>
    <row r="66">
      <c r="A66" s="25" t="n"/>
      <c r="B66" s="22" t="n"/>
      <c r="C66" s="22" t="n"/>
      <c r="D66" s="26" t="n"/>
      <c r="E66" s="26" t="n"/>
      <c r="F66" s="27" t="n"/>
      <c r="G66" s="13">
        <f>IF(OR($D66="",$E66=""),0,ROUND(MOD($E66-$D66,1)*24-N($F66)/60,2))</f>
        <v/>
      </c>
      <c r="H66" s="22" t="n"/>
      <c r="I66" s="15">
        <f>IF(OR($B66="",$H66&lt;&gt;'Projekte'!$E$3),0,$G66*IFERROR(VLOOKUP($B66,'Projekte'!$A$3:$C$12,3,FALSE),0))</f>
        <v/>
      </c>
      <c r="J66" s="22" t="n"/>
    </row>
    <row r="67">
      <c r="A67" s="28" t="n"/>
      <c r="B67" s="23" t="n"/>
      <c r="C67" s="23" t="n"/>
      <c r="D67" s="29" t="n"/>
      <c r="E67" s="29" t="n"/>
      <c r="F67" s="30" t="n"/>
      <c r="G67" s="17">
        <f>IF(OR($D67="",$E67=""),0,ROUND(MOD($E67-$D67,1)*24-N($F67)/60,2))</f>
        <v/>
      </c>
      <c r="H67" s="23" t="n"/>
      <c r="I67" s="19">
        <f>IF(OR($B67="",$H67&lt;&gt;'Projekte'!$E$3),0,$G67*IFERROR(VLOOKUP($B67,'Projekte'!$A$3:$C$12,3,FALSE),0))</f>
        <v/>
      </c>
      <c r="J67" s="23" t="n"/>
    </row>
    <row r="68">
      <c r="A68" s="25" t="n"/>
      <c r="B68" s="22" t="n"/>
      <c r="C68" s="22" t="n"/>
      <c r="D68" s="26" t="n"/>
      <c r="E68" s="26" t="n"/>
      <c r="F68" s="27" t="n"/>
      <c r="G68" s="13">
        <f>IF(OR($D68="",$E68=""),0,ROUND(MOD($E68-$D68,1)*24-N($F68)/60,2))</f>
        <v/>
      </c>
      <c r="H68" s="22" t="n"/>
      <c r="I68" s="15">
        <f>IF(OR($B68="",$H68&lt;&gt;'Projekte'!$E$3),0,$G68*IFERROR(VLOOKUP($B68,'Projekte'!$A$3:$C$12,3,FALSE),0))</f>
        <v/>
      </c>
      <c r="J68" s="22" t="n"/>
    </row>
    <row r="69">
      <c r="A69" s="28" t="n"/>
      <c r="B69" s="23" t="n"/>
      <c r="C69" s="23" t="n"/>
      <c r="D69" s="29" t="n"/>
      <c r="E69" s="29" t="n"/>
      <c r="F69" s="30" t="n"/>
      <c r="G69" s="17">
        <f>IF(OR($D69="",$E69=""),0,ROUND(MOD($E69-$D69,1)*24-N($F69)/60,2))</f>
        <v/>
      </c>
      <c r="H69" s="23" t="n"/>
      <c r="I69" s="19">
        <f>IF(OR($B69="",$H69&lt;&gt;'Projekte'!$E$3),0,$G69*IFERROR(VLOOKUP($B69,'Projekte'!$A$3:$C$12,3,FALSE),0))</f>
        <v/>
      </c>
      <c r="J69" s="23" t="n"/>
    </row>
    <row r="70">
      <c r="A70" s="25" t="n"/>
      <c r="B70" s="22" t="n"/>
      <c r="C70" s="22" t="n"/>
      <c r="D70" s="26" t="n"/>
      <c r="E70" s="26" t="n"/>
      <c r="F70" s="27" t="n"/>
      <c r="G70" s="13">
        <f>IF(OR($D70="",$E70=""),0,ROUND(MOD($E70-$D70,1)*24-N($F70)/60,2))</f>
        <v/>
      </c>
      <c r="H70" s="22" t="n"/>
      <c r="I70" s="15">
        <f>IF(OR($B70="",$H70&lt;&gt;'Projekte'!$E$3),0,$G70*IFERROR(VLOOKUP($B70,'Projekte'!$A$3:$C$12,3,FALSE),0))</f>
        <v/>
      </c>
      <c r="J70" s="22" t="n"/>
    </row>
    <row r="71">
      <c r="A71" s="28" t="n"/>
      <c r="B71" s="23" t="n"/>
      <c r="C71" s="23" t="n"/>
      <c r="D71" s="29" t="n"/>
      <c r="E71" s="29" t="n"/>
      <c r="F71" s="30" t="n"/>
      <c r="G71" s="17">
        <f>IF(OR($D71="",$E71=""),0,ROUND(MOD($E71-$D71,1)*24-N($F71)/60,2))</f>
        <v/>
      </c>
      <c r="H71" s="23" t="n"/>
      <c r="I71" s="19">
        <f>IF(OR($B71="",$H71&lt;&gt;'Projekte'!$E$3),0,$G71*IFERROR(VLOOKUP($B71,'Projekte'!$A$3:$C$12,3,FALSE),0))</f>
        <v/>
      </c>
      <c r="J71" s="23" t="n"/>
    </row>
    <row r="72">
      <c r="A72" s="25" t="n"/>
      <c r="B72" s="22" t="n"/>
      <c r="C72" s="22" t="n"/>
      <c r="D72" s="26" t="n"/>
      <c r="E72" s="26" t="n"/>
      <c r="F72" s="27" t="n"/>
      <c r="G72" s="13">
        <f>IF(OR($D72="",$E72=""),0,ROUND(MOD($E72-$D72,1)*24-N($F72)/60,2))</f>
        <v/>
      </c>
      <c r="H72" s="22" t="n"/>
      <c r="I72" s="15">
        <f>IF(OR($B72="",$H72&lt;&gt;'Projekte'!$E$3),0,$G72*IFERROR(VLOOKUP($B72,'Projekte'!$A$3:$C$12,3,FALSE),0))</f>
        <v/>
      </c>
      <c r="J72" s="22" t="n"/>
    </row>
    <row r="73">
      <c r="A73" s="28" t="n"/>
      <c r="B73" s="23" t="n"/>
      <c r="C73" s="23" t="n"/>
      <c r="D73" s="29" t="n"/>
      <c r="E73" s="29" t="n"/>
      <c r="F73" s="30" t="n"/>
      <c r="G73" s="17">
        <f>IF(OR($D73="",$E73=""),0,ROUND(MOD($E73-$D73,1)*24-N($F73)/60,2))</f>
        <v/>
      </c>
      <c r="H73" s="23" t="n"/>
      <c r="I73" s="19">
        <f>IF(OR($B73="",$H73&lt;&gt;'Projekte'!$E$3),0,$G73*IFERROR(VLOOKUP($B73,'Projekte'!$A$3:$C$12,3,FALSE),0))</f>
        <v/>
      </c>
      <c r="J73" s="23" t="n"/>
    </row>
    <row r="74">
      <c r="A74" s="25" t="n"/>
      <c r="B74" s="22" t="n"/>
      <c r="C74" s="22" t="n"/>
      <c r="D74" s="26" t="n"/>
      <c r="E74" s="26" t="n"/>
      <c r="F74" s="27" t="n"/>
      <c r="G74" s="13">
        <f>IF(OR($D74="",$E74=""),0,ROUND(MOD($E74-$D74,1)*24-N($F74)/60,2))</f>
        <v/>
      </c>
      <c r="H74" s="22" t="n"/>
      <c r="I74" s="15">
        <f>IF(OR($B74="",$H74&lt;&gt;'Projekte'!$E$3),0,$G74*IFERROR(VLOOKUP($B74,'Projekte'!$A$3:$C$12,3,FALSE),0))</f>
        <v/>
      </c>
      <c r="J74" s="22" t="n"/>
    </row>
    <row r="75">
      <c r="A75" s="28" t="n"/>
      <c r="B75" s="23" t="n"/>
      <c r="C75" s="23" t="n"/>
      <c r="D75" s="29" t="n"/>
      <c r="E75" s="29" t="n"/>
      <c r="F75" s="30" t="n"/>
      <c r="G75" s="17">
        <f>IF(OR($D75="",$E75=""),0,ROUND(MOD($E75-$D75,1)*24-N($F75)/60,2))</f>
        <v/>
      </c>
      <c r="H75" s="23" t="n"/>
      <c r="I75" s="19">
        <f>IF(OR($B75="",$H75&lt;&gt;'Projekte'!$E$3),0,$G75*IFERROR(VLOOKUP($B75,'Projekte'!$A$3:$C$12,3,FALSE),0))</f>
        <v/>
      </c>
      <c r="J75" s="23" t="n"/>
    </row>
    <row r="76">
      <c r="A76" s="25" t="n"/>
      <c r="B76" s="22" t="n"/>
      <c r="C76" s="22" t="n"/>
      <c r="D76" s="26" t="n"/>
      <c r="E76" s="26" t="n"/>
      <c r="F76" s="27" t="n"/>
      <c r="G76" s="13">
        <f>IF(OR($D76="",$E76=""),0,ROUND(MOD($E76-$D76,1)*24-N($F76)/60,2))</f>
        <v/>
      </c>
      <c r="H76" s="22" t="n"/>
      <c r="I76" s="15">
        <f>IF(OR($B76="",$H76&lt;&gt;'Projekte'!$E$3),0,$G76*IFERROR(VLOOKUP($B76,'Projekte'!$A$3:$C$12,3,FALSE),0))</f>
        <v/>
      </c>
      <c r="J76" s="22" t="n"/>
    </row>
    <row r="77">
      <c r="A77" s="28" t="n"/>
      <c r="B77" s="23" t="n"/>
      <c r="C77" s="23" t="n"/>
      <c r="D77" s="29" t="n"/>
      <c r="E77" s="29" t="n"/>
      <c r="F77" s="30" t="n"/>
      <c r="G77" s="17">
        <f>IF(OR($D77="",$E77=""),0,ROUND(MOD($E77-$D77,1)*24-N($F77)/60,2))</f>
        <v/>
      </c>
      <c r="H77" s="23" t="n"/>
      <c r="I77" s="19">
        <f>IF(OR($B77="",$H77&lt;&gt;'Projekte'!$E$3),0,$G77*IFERROR(VLOOKUP($B77,'Projekte'!$A$3:$C$12,3,FALSE),0))</f>
        <v/>
      </c>
      <c r="J77" s="23" t="n"/>
    </row>
    <row r="78">
      <c r="A78" s="25" t="n"/>
      <c r="B78" s="22" t="n"/>
      <c r="C78" s="22" t="n"/>
      <c r="D78" s="26" t="n"/>
      <c r="E78" s="26" t="n"/>
      <c r="F78" s="27" t="n"/>
      <c r="G78" s="13">
        <f>IF(OR($D78="",$E78=""),0,ROUND(MOD($E78-$D78,1)*24-N($F78)/60,2))</f>
        <v/>
      </c>
      <c r="H78" s="22" t="n"/>
      <c r="I78" s="15">
        <f>IF(OR($B78="",$H78&lt;&gt;'Projekte'!$E$3),0,$G78*IFERROR(VLOOKUP($B78,'Projekte'!$A$3:$C$12,3,FALSE),0))</f>
        <v/>
      </c>
      <c r="J78" s="22" t="n"/>
    </row>
    <row r="79">
      <c r="A79" s="28" t="n"/>
      <c r="B79" s="23" t="n"/>
      <c r="C79" s="23" t="n"/>
      <c r="D79" s="29" t="n"/>
      <c r="E79" s="29" t="n"/>
      <c r="F79" s="30" t="n"/>
      <c r="G79" s="17">
        <f>IF(OR($D79="",$E79=""),0,ROUND(MOD($E79-$D79,1)*24-N($F79)/60,2))</f>
        <v/>
      </c>
      <c r="H79" s="23" t="n"/>
      <c r="I79" s="19">
        <f>IF(OR($B79="",$H79&lt;&gt;'Projekte'!$E$3),0,$G79*IFERROR(VLOOKUP($B79,'Projekte'!$A$3:$C$12,3,FALSE),0))</f>
        <v/>
      </c>
      <c r="J79" s="23" t="n"/>
    </row>
    <row r="80">
      <c r="A80" s="25" t="n"/>
      <c r="B80" s="22" t="n"/>
      <c r="C80" s="22" t="n"/>
      <c r="D80" s="26" t="n"/>
      <c r="E80" s="26" t="n"/>
      <c r="F80" s="27" t="n"/>
      <c r="G80" s="13">
        <f>IF(OR($D80="",$E80=""),0,ROUND(MOD($E80-$D80,1)*24-N($F80)/60,2))</f>
        <v/>
      </c>
      <c r="H80" s="22" t="n"/>
      <c r="I80" s="15">
        <f>IF(OR($B80="",$H80&lt;&gt;'Projekte'!$E$3),0,$G80*IFERROR(VLOOKUP($B80,'Projekte'!$A$3:$C$12,3,FALSE),0))</f>
        <v/>
      </c>
      <c r="J80" s="22" t="n"/>
    </row>
    <row r="81">
      <c r="A81" s="28" t="n"/>
      <c r="B81" s="23" t="n"/>
      <c r="C81" s="23" t="n"/>
      <c r="D81" s="29" t="n"/>
      <c r="E81" s="29" t="n"/>
      <c r="F81" s="30" t="n"/>
      <c r="G81" s="17">
        <f>IF(OR($D81="",$E81=""),0,ROUND(MOD($E81-$D81,1)*24-N($F81)/60,2))</f>
        <v/>
      </c>
      <c r="H81" s="23" t="n"/>
      <c r="I81" s="19">
        <f>IF(OR($B81="",$H81&lt;&gt;'Projekte'!$E$3),0,$G81*IFERROR(VLOOKUP($B81,'Projekte'!$A$3:$C$12,3,FALSE),0))</f>
        <v/>
      </c>
      <c r="J81" s="23" t="n"/>
    </row>
    <row r="82">
      <c r="A82" s="25" t="n"/>
      <c r="B82" s="22" t="n"/>
      <c r="C82" s="22" t="n"/>
      <c r="D82" s="26" t="n"/>
      <c r="E82" s="26" t="n"/>
      <c r="F82" s="27" t="n"/>
      <c r="G82" s="13">
        <f>IF(OR($D82="",$E82=""),0,ROUND(MOD($E82-$D82,1)*24-N($F82)/60,2))</f>
        <v/>
      </c>
      <c r="H82" s="22" t="n"/>
      <c r="I82" s="15">
        <f>IF(OR($B82="",$H82&lt;&gt;'Projekte'!$E$3),0,$G82*IFERROR(VLOOKUP($B82,'Projekte'!$A$3:$C$12,3,FALSE),0))</f>
        <v/>
      </c>
      <c r="J82" s="22" t="n"/>
    </row>
    <row r="83">
      <c r="A83" s="28" t="n"/>
      <c r="B83" s="23" t="n"/>
      <c r="C83" s="23" t="n"/>
      <c r="D83" s="29" t="n"/>
      <c r="E83" s="29" t="n"/>
      <c r="F83" s="30" t="n"/>
      <c r="G83" s="17">
        <f>IF(OR($D83="",$E83=""),0,ROUND(MOD($E83-$D83,1)*24-N($F83)/60,2))</f>
        <v/>
      </c>
      <c r="H83" s="23" t="n"/>
      <c r="I83" s="19">
        <f>IF(OR($B83="",$H83&lt;&gt;'Projekte'!$E$3),0,$G83*IFERROR(VLOOKUP($B83,'Projekte'!$A$3:$C$12,3,FALSE),0))</f>
        <v/>
      </c>
      <c r="J83" s="23" t="n"/>
    </row>
    <row r="84">
      <c r="A84" s="25" t="n"/>
      <c r="B84" s="22" t="n"/>
      <c r="C84" s="22" t="n"/>
      <c r="D84" s="26" t="n"/>
      <c r="E84" s="26" t="n"/>
      <c r="F84" s="27" t="n"/>
      <c r="G84" s="13">
        <f>IF(OR($D84="",$E84=""),0,ROUND(MOD($E84-$D84,1)*24-N($F84)/60,2))</f>
        <v/>
      </c>
      <c r="H84" s="22" t="n"/>
      <c r="I84" s="15">
        <f>IF(OR($B84="",$H84&lt;&gt;'Projekte'!$E$3),0,$G84*IFERROR(VLOOKUP($B84,'Projekte'!$A$3:$C$12,3,FALSE),0))</f>
        <v/>
      </c>
      <c r="J84" s="22" t="n"/>
    </row>
    <row r="85">
      <c r="A85" s="28" t="n"/>
      <c r="B85" s="23" t="n"/>
      <c r="C85" s="23" t="n"/>
      <c r="D85" s="29" t="n"/>
      <c r="E85" s="29" t="n"/>
      <c r="F85" s="30" t="n"/>
      <c r="G85" s="17">
        <f>IF(OR($D85="",$E85=""),0,ROUND(MOD($E85-$D85,1)*24-N($F85)/60,2))</f>
        <v/>
      </c>
      <c r="H85" s="23" t="n"/>
      <c r="I85" s="19">
        <f>IF(OR($B85="",$H85&lt;&gt;'Projekte'!$E$3),0,$G85*IFERROR(VLOOKUP($B85,'Projekte'!$A$3:$C$12,3,FALSE),0))</f>
        <v/>
      </c>
      <c r="J85" s="23" t="n"/>
    </row>
    <row r="86">
      <c r="A86" s="25" t="n"/>
      <c r="B86" s="22" t="n"/>
      <c r="C86" s="22" t="n"/>
      <c r="D86" s="26" t="n"/>
      <c r="E86" s="26" t="n"/>
      <c r="F86" s="27" t="n"/>
      <c r="G86" s="13">
        <f>IF(OR($D86="",$E86=""),0,ROUND(MOD($E86-$D86,1)*24-N($F86)/60,2))</f>
        <v/>
      </c>
      <c r="H86" s="22" t="n"/>
      <c r="I86" s="15">
        <f>IF(OR($B86="",$H86&lt;&gt;'Projekte'!$E$3),0,$G86*IFERROR(VLOOKUP($B86,'Projekte'!$A$3:$C$12,3,FALSE),0))</f>
        <v/>
      </c>
      <c r="J86" s="22" t="n"/>
    </row>
    <row r="87">
      <c r="A87" s="28" t="n"/>
      <c r="B87" s="23" t="n"/>
      <c r="C87" s="23" t="n"/>
      <c r="D87" s="29" t="n"/>
      <c r="E87" s="29" t="n"/>
      <c r="F87" s="30" t="n"/>
      <c r="G87" s="17">
        <f>IF(OR($D87="",$E87=""),0,ROUND(MOD($E87-$D87,1)*24-N($F87)/60,2))</f>
        <v/>
      </c>
      <c r="H87" s="23" t="n"/>
      <c r="I87" s="19">
        <f>IF(OR($B87="",$H87&lt;&gt;'Projekte'!$E$3),0,$G87*IFERROR(VLOOKUP($B87,'Projekte'!$A$3:$C$12,3,FALSE),0))</f>
        <v/>
      </c>
      <c r="J87" s="23" t="n"/>
    </row>
    <row r="88">
      <c r="A88" s="25" t="n"/>
      <c r="B88" s="22" t="n"/>
      <c r="C88" s="22" t="n"/>
      <c r="D88" s="26" t="n"/>
      <c r="E88" s="26" t="n"/>
      <c r="F88" s="27" t="n"/>
      <c r="G88" s="13">
        <f>IF(OR($D88="",$E88=""),0,ROUND(MOD($E88-$D88,1)*24-N($F88)/60,2))</f>
        <v/>
      </c>
      <c r="H88" s="22" t="n"/>
      <c r="I88" s="15">
        <f>IF(OR($B88="",$H88&lt;&gt;'Projekte'!$E$3),0,$G88*IFERROR(VLOOKUP($B88,'Projekte'!$A$3:$C$12,3,FALSE),0))</f>
        <v/>
      </c>
      <c r="J88" s="22" t="n"/>
    </row>
    <row r="89">
      <c r="A89" s="28" t="n"/>
      <c r="B89" s="23" t="n"/>
      <c r="C89" s="23" t="n"/>
      <c r="D89" s="29" t="n"/>
      <c r="E89" s="29" t="n"/>
      <c r="F89" s="30" t="n"/>
      <c r="G89" s="17">
        <f>IF(OR($D89="",$E89=""),0,ROUND(MOD($E89-$D89,1)*24-N($F89)/60,2))</f>
        <v/>
      </c>
      <c r="H89" s="23" t="n"/>
      <c r="I89" s="19">
        <f>IF(OR($B89="",$H89&lt;&gt;'Projekte'!$E$3),0,$G89*IFERROR(VLOOKUP($B89,'Projekte'!$A$3:$C$12,3,FALSE),0))</f>
        <v/>
      </c>
      <c r="J89" s="23" t="n"/>
    </row>
    <row r="90">
      <c r="A90" s="25" t="n"/>
      <c r="B90" s="22" t="n"/>
      <c r="C90" s="22" t="n"/>
      <c r="D90" s="26" t="n"/>
      <c r="E90" s="26" t="n"/>
      <c r="F90" s="27" t="n"/>
      <c r="G90" s="13">
        <f>IF(OR($D90="",$E90=""),0,ROUND(MOD($E90-$D90,1)*24-N($F90)/60,2))</f>
        <v/>
      </c>
      <c r="H90" s="22" t="n"/>
      <c r="I90" s="15">
        <f>IF(OR($B90="",$H90&lt;&gt;'Projekte'!$E$3),0,$G90*IFERROR(VLOOKUP($B90,'Projekte'!$A$3:$C$12,3,FALSE),0))</f>
        <v/>
      </c>
      <c r="J90" s="22" t="n"/>
    </row>
    <row r="91">
      <c r="A91" s="28" t="n"/>
      <c r="B91" s="23" t="n"/>
      <c r="C91" s="23" t="n"/>
      <c r="D91" s="29" t="n"/>
      <c r="E91" s="29" t="n"/>
      <c r="F91" s="30" t="n"/>
      <c r="G91" s="17">
        <f>IF(OR($D91="",$E91=""),0,ROUND(MOD($E91-$D91,1)*24-N($F91)/60,2))</f>
        <v/>
      </c>
      <c r="H91" s="23" t="n"/>
      <c r="I91" s="19">
        <f>IF(OR($B91="",$H91&lt;&gt;'Projekte'!$E$3),0,$G91*IFERROR(VLOOKUP($B91,'Projekte'!$A$3:$C$12,3,FALSE),0))</f>
        <v/>
      </c>
      <c r="J91" s="23" t="n"/>
    </row>
    <row r="92">
      <c r="A92" s="25" t="n"/>
      <c r="B92" s="22" t="n"/>
      <c r="C92" s="22" t="n"/>
      <c r="D92" s="26" t="n"/>
      <c r="E92" s="26" t="n"/>
      <c r="F92" s="27" t="n"/>
      <c r="G92" s="13">
        <f>IF(OR($D92="",$E92=""),0,ROUND(MOD($E92-$D92,1)*24-N($F92)/60,2))</f>
        <v/>
      </c>
      <c r="H92" s="22" t="n"/>
      <c r="I92" s="15">
        <f>IF(OR($B92="",$H92&lt;&gt;'Projekte'!$E$3),0,$G92*IFERROR(VLOOKUP($B92,'Projekte'!$A$3:$C$12,3,FALSE),0))</f>
        <v/>
      </c>
      <c r="J92" s="22" t="n"/>
    </row>
    <row r="93">
      <c r="A93" s="28" t="n"/>
      <c r="B93" s="23" t="n"/>
      <c r="C93" s="23" t="n"/>
      <c r="D93" s="29" t="n"/>
      <c r="E93" s="29" t="n"/>
      <c r="F93" s="30" t="n"/>
      <c r="G93" s="17">
        <f>IF(OR($D93="",$E93=""),0,ROUND(MOD($E93-$D93,1)*24-N($F93)/60,2))</f>
        <v/>
      </c>
      <c r="H93" s="23" t="n"/>
      <c r="I93" s="19">
        <f>IF(OR($B93="",$H93&lt;&gt;'Projekte'!$E$3),0,$G93*IFERROR(VLOOKUP($B93,'Projekte'!$A$3:$C$12,3,FALSE),0))</f>
        <v/>
      </c>
      <c r="J93" s="23" t="n"/>
    </row>
    <row r="94">
      <c r="A94" s="25" t="n"/>
      <c r="B94" s="22" t="n"/>
      <c r="C94" s="22" t="n"/>
      <c r="D94" s="26" t="n"/>
      <c r="E94" s="26" t="n"/>
      <c r="F94" s="27" t="n"/>
      <c r="G94" s="13">
        <f>IF(OR($D94="",$E94=""),0,ROUND(MOD($E94-$D94,1)*24-N($F94)/60,2))</f>
        <v/>
      </c>
      <c r="H94" s="22" t="n"/>
      <c r="I94" s="15">
        <f>IF(OR($B94="",$H94&lt;&gt;'Projekte'!$E$3),0,$G94*IFERROR(VLOOKUP($B94,'Projekte'!$A$3:$C$12,3,FALSE),0))</f>
        <v/>
      </c>
      <c r="J94" s="22" t="n"/>
    </row>
    <row r="95">
      <c r="A95" s="28" t="n"/>
      <c r="B95" s="23" t="n"/>
      <c r="C95" s="23" t="n"/>
      <c r="D95" s="29" t="n"/>
      <c r="E95" s="29" t="n"/>
      <c r="F95" s="30" t="n"/>
      <c r="G95" s="17">
        <f>IF(OR($D95="",$E95=""),0,ROUND(MOD($E95-$D95,1)*24-N($F95)/60,2))</f>
        <v/>
      </c>
      <c r="H95" s="23" t="n"/>
      <c r="I95" s="19">
        <f>IF(OR($B95="",$H95&lt;&gt;'Projekte'!$E$3),0,$G95*IFERROR(VLOOKUP($B95,'Projekte'!$A$3:$C$12,3,FALSE),0))</f>
        <v/>
      </c>
      <c r="J95" s="23" t="n"/>
    </row>
    <row r="96">
      <c r="A96" s="25" t="n"/>
      <c r="B96" s="22" t="n"/>
      <c r="C96" s="22" t="n"/>
      <c r="D96" s="26" t="n"/>
      <c r="E96" s="26" t="n"/>
      <c r="F96" s="27" t="n"/>
      <c r="G96" s="13">
        <f>IF(OR($D96="",$E96=""),0,ROUND(MOD($E96-$D96,1)*24-N($F96)/60,2))</f>
        <v/>
      </c>
      <c r="H96" s="22" t="n"/>
      <c r="I96" s="15">
        <f>IF(OR($B96="",$H96&lt;&gt;'Projekte'!$E$3),0,$G96*IFERROR(VLOOKUP($B96,'Projekte'!$A$3:$C$12,3,FALSE),0))</f>
        <v/>
      </c>
      <c r="J96" s="22" t="n"/>
    </row>
    <row r="97">
      <c r="A97" s="28" t="n"/>
      <c r="B97" s="23" t="n"/>
      <c r="C97" s="23" t="n"/>
      <c r="D97" s="29" t="n"/>
      <c r="E97" s="29" t="n"/>
      <c r="F97" s="30" t="n"/>
      <c r="G97" s="17">
        <f>IF(OR($D97="",$E97=""),0,ROUND(MOD($E97-$D97,1)*24-N($F97)/60,2))</f>
        <v/>
      </c>
      <c r="H97" s="23" t="n"/>
      <c r="I97" s="19">
        <f>IF(OR($B97="",$H97&lt;&gt;'Projekte'!$E$3),0,$G97*IFERROR(VLOOKUP($B97,'Projekte'!$A$3:$C$12,3,FALSE),0))</f>
        <v/>
      </c>
      <c r="J97" s="23" t="n"/>
    </row>
    <row r="98">
      <c r="A98" s="25" t="n"/>
      <c r="B98" s="22" t="n"/>
      <c r="C98" s="22" t="n"/>
      <c r="D98" s="26" t="n"/>
      <c r="E98" s="26" t="n"/>
      <c r="F98" s="27" t="n"/>
      <c r="G98" s="13">
        <f>IF(OR($D98="",$E98=""),0,ROUND(MOD($E98-$D98,1)*24-N($F98)/60,2))</f>
        <v/>
      </c>
      <c r="H98" s="22" t="n"/>
      <c r="I98" s="15">
        <f>IF(OR($B98="",$H98&lt;&gt;'Projekte'!$E$3),0,$G98*IFERROR(VLOOKUP($B98,'Projekte'!$A$3:$C$12,3,FALSE),0))</f>
        <v/>
      </c>
      <c r="J98" s="22" t="n"/>
    </row>
    <row r="99">
      <c r="A99" s="28" t="n"/>
      <c r="B99" s="23" t="n"/>
      <c r="C99" s="23" t="n"/>
      <c r="D99" s="29" t="n"/>
      <c r="E99" s="29" t="n"/>
      <c r="F99" s="30" t="n"/>
      <c r="G99" s="17">
        <f>IF(OR($D99="",$E99=""),0,ROUND(MOD($E99-$D99,1)*24-N($F99)/60,2))</f>
        <v/>
      </c>
      <c r="H99" s="23" t="n"/>
      <c r="I99" s="19">
        <f>IF(OR($B99="",$H99&lt;&gt;'Projekte'!$E$3),0,$G99*IFERROR(VLOOKUP($B99,'Projekte'!$A$3:$C$12,3,FALSE),0))</f>
        <v/>
      </c>
      <c r="J99" s="23" t="n"/>
    </row>
    <row r="100">
      <c r="A100" s="25" t="n"/>
      <c r="B100" s="22" t="n"/>
      <c r="C100" s="22" t="n"/>
      <c r="D100" s="26" t="n"/>
      <c r="E100" s="26" t="n"/>
      <c r="F100" s="27" t="n"/>
      <c r="G100" s="13">
        <f>IF(OR($D100="",$E100=""),0,ROUND(MOD($E100-$D100,1)*24-N($F100)/60,2))</f>
        <v/>
      </c>
      <c r="H100" s="22" t="n"/>
      <c r="I100" s="15">
        <f>IF(OR($B100="",$H100&lt;&gt;'Projekte'!$E$3),0,$G100*IFERROR(VLOOKUP($B100,'Projekte'!$A$3:$C$12,3,FALSE),0))</f>
        <v/>
      </c>
      <c r="J100" s="22" t="n"/>
    </row>
    <row r="101">
      <c r="A101" s="28" t="n"/>
      <c r="B101" s="23" t="n"/>
      <c r="C101" s="23" t="n"/>
      <c r="D101" s="29" t="n"/>
      <c r="E101" s="29" t="n"/>
      <c r="F101" s="30" t="n"/>
      <c r="G101" s="17">
        <f>IF(OR($D101="",$E101=""),0,ROUND(MOD($E101-$D101,1)*24-N($F101)/60,2))</f>
        <v/>
      </c>
      <c r="H101" s="23" t="n"/>
      <c r="I101" s="19">
        <f>IF(OR($B101="",$H101&lt;&gt;'Projekte'!$E$3),0,$G101*IFERROR(VLOOKUP($B101,'Projekte'!$A$3:$C$12,3,FALSE),0))</f>
        <v/>
      </c>
      <c r="J101" s="23" t="n"/>
    </row>
    <row r="102">
      <c r="A102" s="25" t="n"/>
      <c r="B102" s="22" t="n"/>
      <c r="C102" s="22" t="n"/>
      <c r="D102" s="26" t="n"/>
      <c r="E102" s="26" t="n"/>
      <c r="F102" s="27" t="n"/>
      <c r="G102" s="13">
        <f>IF(OR($D102="",$E102=""),0,ROUND(MOD($E102-$D102,1)*24-N($F102)/60,2))</f>
        <v/>
      </c>
      <c r="H102" s="22" t="n"/>
      <c r="I102" s="15">
        <f>IF(OR($B102="",$H102&lt;&gt;'Projekte'!$E$3),0,$G102*IFERROR(VLOOKUP($B102,'Projekte'!$A$3:$C$12,3,FALSE),0))</f>
        <v/>
      </c>
      <c r="J102" s="22" t="n"/>
    </row>
    <row r="103">
      <c r="A103" s="28" t="n"/>
      <c r="B103" s="23" t="n"/>
      <c r="C103" s="23" t="n"/>
      <c r="D103" s="29" t="n"/>
      <c r="E103" s="29" t="n"/>
      <c r="F103" s="30" t="n"/>
      <c r="G103" s="17">
        <f>IF(OR($D103="",$E103=""),0,ROUND(MOD($E103-$D103,1)*24-N($F103)/60,2))</f>
        <v/>
      </c>
      <c r="H103" s="23" t="n"/>
      <c r="I103" s="19">
        <f>IF(OR($B103="",$H103&lt;&gt;'Projekte'!$E$3),0,$G103*IFERROR(VLOOKUP($B103,'Projekte'!$A$3:$C$12,3,FALSE),0))</f>
        <v/>
      </c>
      <c r="J103" s="23" t="n"/>
    </row>
    <row r="104">
      <c r="A104" s="25" t="n"/>
      <c r="B104" s="22" t="n"/>
      <c r="C104" s="22" t="n"/>
      <c r="D104" s="26" t="n"/>
      <c r="E104" s="26" t="n"/>
      <c r="F104" s="27" t="n"/>
      <c r="G104" s="13">
        <f>IF(OR($D104="",$E104=""),0,ROUND(MOD($E104-$D104,1)*24-N($F104)/60,2))</f>
        <v/>
      </c>
      <c r="H104" s="22" t="n"/>
      <c r="I104" s="15">
        <f>IF(OR($B104="",$H104&lt;&gt;'Projekte'!$E$3),0,$G104*IFERROR(VLOOKUP($B104,'Projekte'!$A$3:$C$12,3,FALSE),0))</f>
        <v/>
      </c>
      <c r="J104" s="22" t="n"/>
    </row>
    <row r="105">
      <c r="A105" s="28" t="n"/>
      <c r="B105" s="23" t="n"/>
      <c r="C105" s="23" t="n"/>
      <c r="D105" s="29" t="n"/>
      <c r="E105" s="29" t="n"/>
      <c r="F105" s="30" t="n"/>
      <c r="G105" s="17">
        <f>IF(OR($D105="",$E105=""),0,ROUND(MOD($E105-$D105,1)*24-N($F105)/60,2))</f>
        <v/>
      </c>
      <c r="H105" s="23" t="n"/>
      <c r="I105" s="19">
        <f>IF(OR($B105="",$H105&lt;&gt;'Projekte'!$E$3),0,$G105*IFERROR(VLOOKUP($B105,'Projekte'!$A$3:$C$12,3,FALSE),0))</f>
        <v/>
      </c>
      <c r="J105" s="23" t="n"/>
    </row>
    <row r="106">
      <c r="A106" s="25" t="n"/>
      <c r="B106" s="22" t="n"/>
      <c r="C106" s="22" t="n"/>
      <c r="D106" s="26" t="n"/>
      <c r="E106" s="26" t="n"/>
      <c r="F106" s="27" t="n"/>
      <c r="G106" s="13">
        <f>IF(OR($D106="",$E106=""),0,ROUND(MOD($E106-$D106,1)*24-N($F106)/60,2))</f>
        <v/>
      </c>
      <c r="H106" s="22" t="n"/>
      <c r="I106" s="15">
        <f>IF(OR($B106="",$H106&lt;&gt;'Projekte'!$E$3),0,$G106*IFERROR(VLOOKUP($B106,'Projekte'!$A$3:$C$12,3,FALSE),0))</f>
        <v/>
      </c>
      <c r="J106" s="22" t="n"/>
    </row>
    <row r="107">
      <c r="A107" s="28" t="n"/>
      <c r="B107" s="23" t="n"/>
      <c r="C107" s="23" t="n"/>
      <c r="D107" s="29" t="n"/>
      <c r="E107" s="29" t="n"/>
      <c r="F107" s="30" t="n"/>
      <c r="G107" s="17">
        <f>IF(OR($D107="",$E107=""),0,ROUND(MOD($E107-$D107,1)*24-N($F107)/60,2))</f>
        <v/>
      </c>
      <c r="H107" s="23" t="n"/>
      <c r="I107" s="19">
        <f>IF(OR($B107="",$H107&lt;&gt;'Projekte'!$E$3),0,$G107*IFERROR(VLOOKUP($B107,'Projekte'!$A$3:$C$12,3,FALSE),0))</f>
        <v/>
      </c>
      <c r="J107" s="23" t="n"/>
    </row>
    <row r="108">
      <c r="A108" s="25" t="n"/>
      <c r="B108" s="22" t="n"/>
      <c r="C108" s="22" t="n"/>
      <c r="D108" s="26" t="n"/>
      <c r="E108" s="26" t="n"/>
      <c r="F108" s="27" t="n"/>
      <c r="G108" s="13">
        <f>IF(OR($D108="",$E108=""),0,ROUND(MOD($E108-$D108,1)*24-N($F108)/60,2))</f>
        <v/>
      </c>
      <c r="H108" s="22" t="n"/>
      <c r="I108" s="15">
        <f>IF(OR($B108="",$H108&lt;&gt;'Projekte'!$E$3),0,$G108*IFERROR(VLOOKUP($B108,'Projekte'!$A$3:$C$12,3,FALSE),0))</f>
        <v/>
      </c>
      <c r="J108" s="22" t="n"/>
    </row>
    <row r="109">
      <c r="A109" s="28" t="n"/>
      <c r="B109" s="23" t="n"/>
      <c r="C109" s="23" t="n"/>
      <c r="D109" s="29" t="n"/>
      <c r="E109" s="29" t="n"/>
      <c r="F109" s="30" t="n"/>
      <c r="G109" s="17">
        <f>IF(OR($D109="",$E109=""),0,ROUND(MOD($E109-$D109,1)*24-N($F109)/60,2))</f>
        <v/>
      </c>
      <c r="H109" s="23" t="n"/>
      <c r="I109" s="19">
        <f>IF(OR($B109="",$H109&lt;&gt;'Projekte'!$E$3),0,$G109*IFERROR(VLOOKUP($B109,'Projekte'!$A$3:$C$12,3,FALSE),0))</f>
        <v/>
      </c>
      <c r="J109" s="23" t="n"/>
    </row>
    <row r="110">
      <c r="A110" s="25" t="n"/>
      <c r="B110" s="22" t="n"/>
      <c r="C110" s="22" t="n"/>
      <c r="D110" s="26" t="n"/>
      <c r="E110" s="26" t="n"/>
      <c r="F110" s="27" t="n"/>
      <c r="G110" s="13">
        <f>IF(OR($D110="",$E110=""),0,ROUND(MOD($E110-$D110,1)*24-N($F110)/60,2))</f>
        <v/>
      </c>
      <c r="H110" s="22" t="n"/>
      <c r="I110" s="15">
        <f>IF(OR($B110="",$H110&lt;&gt;'Projekte'!$E$3),0,$G110*IFERROR(VLOOKUP($B110,'Projekte'!$A$3:$C$12,3,FALSE),0))</f>
        <v/>
      </c>
      <c r="J110" s="22" t="n"/>
    </row>
    <row r="111">
      <c r="A111" s="28" t="n"/>
      <c r="B111" s="23" t="n"/>
      <c r="C111" s="23" t="n"/>
      <c r="D111" s="29" t="n"/>
      <c r="E111" s="29" t="n"/>
      <c r="F111" s="30" t="n"/>
      <c r="G111" s="17">
        <f>IF(OR($D111="",$E111=""),0,ROUND(MOD($E111-$D111,1)*24-N($F111)/60,2))</f>
        <v/>
      </c>
      <c r="H111" s="23" t="n"/>
      <c r="I111" s="19">
        <f>IF(OR($B111="",$H111&lt;&gt;'Projekte'!$E$3),0,$G111*IFERROR(VLOOKUP($B111,'Projekte'!$A$3:$C$12,3,FALSE),0))</f>
        <v/>
      </c>
      <c r="J111" s="23" t="n"/>
    </row>
    <row r="112">
      <c r="A112" s="25" t="n"/>
      <c r="B112" s="22" t="n"/>
      <c r="C112" s="22" t="n"/>
      <c r="D112" s="26" t="n"/>
      <c r="E112" s="26" t="n"/>
      <c r="F112" s="27" t="n"/>
      <c r="G112" s="13">
        <f>IF(OR($D112="",$E112=""),0,ROUND(MOD($E112-$D112,1)*24-N($F112)/60,2))</f>
        <v/>
      </c>
      <c r="H112" s="22" t="n"/>
      <c r="I112" s="15">
        <f>IF(OR($B112="",$H112&lt;&gt;'Projekte'!$E$3),0,$G112*IFERROR(VLOOKUP($B112,'Projekte'!$A$3:$C$12,3,FALSE),0))</f>
        <v/>
      </c>
      <c r="J112" s="22" t="n"/>
    </row>
    <row r="113">
      <c r="A113" s="28" t="n"/>
      <c r="B113" s="23" t="n"/>
      <c r="C113" s="23" t="n"/>
      <c r="D113" s="29" t="n"/>
      <c r="E113" s="29" t="n"/>
      <c r="F113" s="30" t="n"/>
      <c r="G113" s="17">
        <f>IF(OR($D113="",$E113=""),0,ROUND(MOD($E113-$D113,1)*24-N($F113)/60,2))</f>
        <v/>
      </c>
      <c r="H113" s="23" t="n"/>
      <c r="I113" s="19">
        <f>IF(OR($B113="",$H113&lt;&gt;'Projekte'!$E$3),0,$G113*IFERROR(VLOOKUP($B113,'Projekte'!$A$3:$C$12,3,FALSE),0))</f>
        <v/>
      </c>
      <c r="J113" s="23" t="n"/>
    </row>
    <row r="114">
      <c r="A114" s="25" t="n"/>
      <c r="B114" s="22" t="n"/>
      <c r="C114" s="22" t="n"/>
      <c r="D114" s="26" t="n"/>
      <c r="E114" s="26" t="n"/>
      <c r="F114" s="27" t="n"/>
      <c r="G114" s="13">
        <f>IF(OR($D114="",$E114=""),0,ROUND(MOD($E114-$D114,1)*24-N($F114)/60,2))</f>
        <v/>
      </c>
      <c r="H114" s="22" t="n"/>
      <c r="I114" s="15">
        <f>IF(OR($B114="",$H114&lt;&gt;'Projekte'!$E$3),0,$G114*IFERROR(VLOOKUP($B114,'Projekte'!$A$3:$C$12,3,FALSE),0))</f>
        <v/>
      </c>
      <c r="J114" s="22" t="n"/>
    </row>
    <row r="115">
      <c r="A115" s="28" t="n"/>
      <c r="B115" s="23" t="n"/>
      <c r="C115" s="23" t="n"/>
      <c r="D115" s="29" t="n"/>
      <c r="E115" s="29" t="n"/>
      <c r="F115" s="30" t="n"/>
      <c r="G115" s="17">
        <f>IF(OR($D115="",$E115=""),0,ROUND(MOD($E115-$D115,1)*24-N($F115)/60,2))</f>
        <v/>
      </c>
      <c r="H115" s="23" t="n"/>
      <c r="I115" s="19">
        <f>IF(OR($B115="",$H115&lt;&gt;'Projekte'!$E$3),0,$G115*IFERROR(VLOOKUP($B115,'Projekte'!$A$3:$C$12,3,FALSE),0))</f>
        <v/>
      </c>
      <c r="J115" s="23" t="n"/>
    </row>
    <row r="116">
      <c r="A116" s="25" t="n"/>
      <c r="B116" s="22" t="n"/>
      <c r="C116" s="22" t="n"/>
      <c r="D116" s="26" t="n"/>
      <c r="E116" s="26" t="n"/>
      <c r="F116" s="27" t="n"/>
      <c r="G116" s="13">
        <f>IF(OR($D116="",$E116=""),0,ROUND(MOD($E116-$D116,1)*24-N($F116)/60,2))</f>
        <v/>
      </c>
      <c r="H116" s="22" t="n"/>
      <c r="I116" s="15">
        <f>IF(OR($B116="",$H116&lt;&gt;'Projekte'!$E$3),0,$G116*IFERROR(VLOOKUP($B116,'Projekte'!$A$3:$C$12,3,FALSE),0))</f>
        <v/>
      </c>
      <c r="J116" s="22" t="n"/>
    </row>
    <row r="117">
      <c r="A117" s="28" t="n"/>
      <c r="B117" s="23" t="n"/>
      <c r="C117" s="23" t="n"/>
      <c r="D117" s="29" t="n"/>
      <c r="E117" s="29" t="n"/>
      <c r="F117" s="30" t="n"/>
      <c r="G117" s="17">
        <f>IF(OR($D117="",$E117=""),0,ROUND(MOD($E117-$D117,1)*24-N($F117)/60,2))</f>
        <v/>
      </c>
      <c r="H117" s="23" t="n"/>
      <c r="I117" s="19">
        <f>IF(OR($B117="",$H117&lt;&gt;'Projekte'!$E$3),0,$G117*IFERROR(VLOOKUP($B117,'Projekte'!$A$3:$C$12,3,FALSE),0))</f>
        <v/>
      </c>
      <c r="J117" s="23" t="n"/>
    </row>
    <row r="118">
      <c r="A118" s="25" t="n"/>
      <c r="B118" s="22" t="n"/>
      <c r="C118" s="22" t="n"/>
      <c r="D118" s="26" t="n"/>
      <c r="E118" s="26" t="n"/>
      <c r="F118" s="27" t="n"/>
      <c r="G118" s="13">
        <f>IF(OR($D118="",$E118=""),0,ROUND(MOD($E118-$D118,1)*24-N($F118)/60,2))</f>
        <v/>
      </c>
      <c r="H118" s="22" t="n"/>
      <c r="I118" s="15">
        <f>IF(OR($B118="",$H118&lt;&gt;'Projekte'!$E$3),0,$G118*IFERROR(VLOOKUP($B118,'Projekte'!$A$3:$C$12,3,FALSE),0))</f>
        <v/>
      </c>
      <c r="J118" s="22" t="n"/>
    </row>
    <row r="119">
      <c r="A119" s="28" t="n"/>
      <c r="B119" s="23" t="n"/>
      <c r="C119" s="23" t="n"/>
      <c r="D119" s="29" t="n"/>
      <c r="E119" s="29" t="n"/>
      <c r="F119" s="30" t="n"/>
      <c r="G119" s="17">
        <f>IF(OR($D119="",$E119=""),0,ROUND(MOD($E119-$D119,1)*24-N($F119)/60,2))</f>
        <v/>
      </c>
      <c r="H119" s="23" t="n"/>
      <c r="I119" s="19">
        <f>IF(OR($B119="",$H119&lt;&gt;'Projekte'!$E$3),0,$G119*IFERROR(VLOOKUP($B119,'Projekte'!$A$3:$C$12,3,FALSE),0))</f>
        <v/>
      </c>
      <c r="J119" s="23" t="n"/>
    </row>
    <row r="120">
      <c r="A120" s="25" t="n"/>
      <c r="B120" s="22" t="n"/>
      <c r="C120" s="22" t="n"/>
      <c r="D120" s="26" t="n"/>
      <c r="E120" s="26" t="n"/>
      <c r="F120" s="27" t="n"/>
      <c r="G120" s="13">
        <f>IF(OR($D120="",$E120=""),0,ROUND(MOD($E120-$D120,1)*24-N($F120)/60,2))</f>
        <v/>
      </c>
      <c r="H120" s="22" t="n"/>
      <c r="I120" s="15">
        <f>IF(OR($B120="",$H120&lt;&gt;'Projekte'!$E$3),0,$G120*IFERROR(VLOOKUP($B120,'Projekte'!$A$3:$C$12,3,FALSE),0))</f>
        <v/>
      </c>
      <c r="J120" s="22" t="n"/>
    </row>
    <row r="121">
      <c r="A121" s="28" t="n"/>
      <c r="B121" s="23" t="n"/>
      <c r="C121" s="23" t="n"/>
      <c r="D121" s="29" t="n"/>
      <c r="E121" s="29" t="n"/>
      <c r="F121" s="30" t="n"/>
      <c r="G121" s="17">
        <f>IF(OR($D121="",$E121=""),0,ROUND(MOD($E121-$D121,1)*24-N($F121)/60,2))</f>
        <v/>
      </c>
      <c r="H121" s="23" t="n"/>
      <c r="I121" s="19">
        <f>IF(OR($B121="",$H121&lt;&gt;'Projekte'!$E$3),0,$G121*IFERROR(VLOOKUP($B121,'Projekte'!$A$3:$C$12,3,FALSE),0))</f>
        <v/>
      </c>
      <c r="J121" s="23" t="n"/>
    </row>
    <row r="122">
      <c r="A122" s="25" t="n"/>
      <c r="B122" s="22" t="n"/>
      <c r="C122" s="22" t="n"/>
      <c r="D122" s="26" t="n"/>
      <c r="E122" s="26" t="n"/>
      <c r="F122" s="27" t="n"/>
      <c r="G122" s="13">
        <f>IF(OR($D122="",$E122=""),0,ROUND(MOD($E122-$D122,1)*24-N($F122)/60,2))</f>
        <v/>
      </c>
      <c r="H122" s="22" t="n"/>
      <c r="I122" s="15">
        <f>IF(OR($B122="",$H122&lt;&gt;'Projekte'!$E$3),0,$G122*IFERROR(VLOOKUP($B122,'Projekte'!$A$3:$C$12,3,FALSE),0))</f>
        <v/>
      </c>
      <c r="J122" s="22" t="n"/>
    </row>
    <row r="123">
      <c r="A123" s="28" t="n"/>
      <c r="B123" s="23" t="n"/>
      <c r="C123" s="23" t="n"/>
      <c r="D123" s="29" t="n"/>
      <c r="E123" s="29" t="n"/>
      <c r="F123" s="30" t="n"/>
      <c r="G123" s="17">
        <f>IF(OR($D123="",$E123=""),0,ROUND(MOD($E123-$D123,1)*24-N($F123)/60,2))</f>
        <v/>
      </c>
      <c r="H123" s="23" t="n"/>
      <c r="I123" s="19">
        <f>IF(OR($B123="",$H123&lt;&gt;'Projekte'!$E$3),0,$G123*IFERROR(VLOOKUP($B123,'Projekte'!$A$3:$C$12,3,FALSE),0))</f>
        <v/>
      </c>
      <c r="J123" s="23" t="n"/>
    </row>
    <row r="124">
      <c r="A124" s="25" t="n"/>
      <c r="B124" s="22" t="n"/>
      <c r="C124" s="22" t="n"/>
      <c r="D124" s="26" t="n"/>
      <c r="E124" s="26" t="n"/>
      <c r="F124" s="27" t="n"/>
      <c r="G124" s="13">
        <f>IF(OR($D124="",$E124=""),0,ROUND(MOD($E124-$D124,1)*24-N($F124)/60,2))</f>
        <v/>
      </c>
      <c r="H124" s="22" t="n"/>
      <c r="I124" s="15">
        <f>IF(OR($B124="",$H124&lt;&gt;'Projekte'!$E$3),0,$G124*IFERROR(VLOOKUP($B124,'Projekte'!$A$3:$C$12,3,FALSE),0))</f>
        <v/>
      </c>
      <c r="J124" s="22" t="n"/>
    </row>
    <row r="125">
      <c r="A125" s="28" t="n"/>
      <c r="B125" s="23" t="n"/>
      <c r="C125" s="23" t="n"/>
      <c r="D125" s="29" t="n"/>
      <c r="E125" s="29" t="n"/>
      <c r="F125" s="30" t="n"/>
      <c r="G125" s="17">
        <f>IF(OR($D125="",$E125=""),0,ROUND(MOD($E125-$D125,1)*24-N($F125)/60,2))</f>
        <v/>
      </c>
      <c r="H125" s="23" t="n"/>
      <c r="I125" s="19">
        <f>IF(OR($B125="",$H125&lt;&gt;'Projekte'!$E$3),0,$G125*IFERROR(VLOOKUP($B125,'Projekte'!$A$3:$C$12,3,FALSE),0))</f>
        <v/>
      </c>
      <c r="J125" s="23" t="n"/>
    </row>
    <row r="126">
      <c r="A126" s="25" t="n"/>
      <c r="B126" s="22" t="n"/>
      <c r="C126" s="22" t="n"/>
      <c r="D126" s="26" t="n"/>
      <c r="E126" s="26" t="n"/>
      <c r="F126" s="27" t="n"/>
      <c r="G126" s="13">
        <f>IF(OR($D126="",$E126=""),0,ROUND(MOD($E126-$D126,1)*24-N($F126)/60,2))</f>
        <v/>
      </c>
      <c r="H126" s="22" t="n"/>
      <c r="I126" s="15">
        <f>IF(OR($B126="",$H126&lt;&gt;'Projekte'!$E$3),0,$G126*IFERROR(VLOOKUP($B126,'Projekte'!$A$3:$C$12,3,FALSE),0))</f>
        <v/>
      </c>
      <c r="J126" s="22" t="n"/>
    </row>
    <row r="127">
      <c r="A127" s="28" t="n"/>
      <c r="B127" s="23" t="n"/>
      <c r="C127" s="23" t="n"/>
      <c r="D127" s="29" t="n"/>
      <c r="E127" s="29" t="n"/>
      <c r="F127" s="30" t="n"/>
      <c r="G127" s="17">
        <f>IF(OR($D127="",$E127=""),0,ROUND(MOD($E127-$D127,1)*24-N($F127)/60,2))</f>
        <v/>
      </c>
      <c r="H127" s="23" t="n"/>
      <c r="I127" s="19">
        <f>IF(OR($B127="",$H127&lt;&gt;'Projekte'!$E$3),0,$G127*IFERROR(VLOOKUP($B127,'Projekte'!$A$3:$C$12,3,FALSE),0))</f>
        <v/>
      </c>
      <c r="J127" s="23" t="n"/>
    </row>
    <row r="128">
      <c r="A128" s="25" t="n"/>
      <c r="B128" s="22" t="n"/>
      <c r="C128" s="22" t="n"/>
      <c r="D128" s="26" t="n"/>
      <c r="E128" s="26" t="n"/>
      <c r="F128" s="27" t="n"/>
      <c r="G128" s="13">
        <f>IF(OR($D128="",$E128=""),0,ROUND(MOD($E128-$D128,1)*24-N($F128)/60,2))</f>
        <v/>
      </c>
      <c r="H128" s="22" t="n"/>
      <c r="I128" s="15">
        <f>IF(OR($B128="",$H128&lt;&gt;'Projekte'!$E$3),0,$G128*IFERROR(VLOOKUP($B128,'Projekte'!$A$3:$C$12,3,FALSE),0))</f>
        <v/>
      </c>
      <c r="J128" s="22" t="n"/>
    </row>
    <row r="129">
      <c r="A129" s="28" t="n"/>
      <c r="B129" s="23" t="n"/>
      <c r="C129" s="23" t="n"/>
      <c r="D129" s="29" t="n"/>
      <c r="E129" s="29" t="n"/>
      <c r="F129" s="30" t="n"/>
      <c r="G129" s="17">
        <f>IF(OR($D129="",$E129=""),0,ROUND(MOD($E129-$D129,1)*24-N($F129)/60,2))</f>
        <v/>
      </c>
      <c r="H129" s="23" t="n"/>
      <c r="I129" s="19">
        <f>IF(OR($B129="",$H129&lt;&gt;'Projekte'!$E$3),0,$G129*IFERROR(VLOOKUP($B129,'Projekte'!$A$3:$C$12,3,FALSE),0))</f>
        <v/>
      </c>
      <c r="J129" s="23" t="n"/>
    </row>
    <row r="130">
      <c r="A130" s="25" t="n"/>
      <c r="B130" s="22" t="n"/>
      <c r="C130" s="22" t="n"/>
      <c r="D130" s="26" t="n"/>
      <c r="E130" s="26" t="n"/>
      <c r="F130" s="27" t="n"/>
      <c r="G130" s="13">
        <f>IF(OR($D130="",$E130=""),0,ROUND(MOD($E130-$D130,1)*24-N($F130)/60,2))</f>
        <v/>
      </c>
      <c r="H130" s="22" t="n"/>
      <c r="I130" s="15">
        <f>IF(OR($B130="",$H130&lt;&gt;'Projekte'!$E$3),0,$G130*IFERROR(VLOOKUP($B130,'Projekte'!$A$3:$C$12,3,FALSE),0))</f>
        <v/>
      </c>
      <c r="J130" s="22" t="n"/>
    </row>
    <row r="131">
      <c r="A131" s="28" t="n"/>
      <c r="B131" s="23" t="n"/>
      <c r="C131" s="23" t="n"/>
      <c r="D131" s="29" t="n"/>
      <c r="E131" s="29" t="n"/>
      <c r="F131" s="30" t="n"/>
      <c r="G131" s="17">
        <f>IF(OR($D131="",$E131=""),0,ROUND(MOD($E131-$D131,1)*24-N($F131)/60,2))</f>
        <v/>
      </c>
      <c r="H131" s="23" t="n"/>
      <c r="I131" s="19">
        <f>IF(OR($B131="",$H131&lt;&gt;'Projekte'!$E$3),0,$G131*IFERROR(VLOOKUP($B131,'Projekte'!$A$3:$C$12,3,FALSE),0))</f>
        <v/>
      </c>
      <c r="J131" s="23" t="n"/>
    </row>
    <row r="132">
      <c r="A132" s="25" t="n"/>
      <c r="B132" s="22" t="n"/>
      <c r="C132" s="22" t="n"/>
      <c r="D132" s="26" t="n"/>
      <c r="E132" s="26" t="n"/>
      <c r="F132" s="27" t="n"/>
      <c r="G132" s="13">
        <f>IF(OR($D132="",$E132=""),0,ROUND(MOD($E132-$D132,1)*24-N($F132)/60,2))</f>
        <v/>
      </c>
      <c r="H132" s="22" t="n"/>
      <c r="I132" s="15">
        <f>IF(OR($B132="",$H132&lt;&gt;'Projekte'!$E$3),0,$G132*IFERROR(VLOOKUP($B132,'Projekte'!$A$3:$C$12,3,FALSE),0))</f>
        <v/>
      </c>
      <c r="J132" s="22" t="n"/>
    </row>
    <row r="133">
      <c r="A133" s="28" t="n"/>
      <c r="B133" s="23" t="n"/>
      <c r="C133" s="23" t="n"/>
      <c r="D133" s="29" t="n"/>
      <c r="E133" s="29" t="n"/>
      <c r="F133" s="30" t="n"/>
      <c r="G133" s="17">
        <f>IF(OR($D133="",$E133=""),0,ROUND(MOD($E133-$D133,1)*24-N($F133)/60,2))</f>
        <v/>
      </c>
      <c r="H133" s="23" t="n"/>
      <c r="I133" s="19">
        <f>IF(OR($B133="",$H133&lt;&gt;'Projekte'!$E$3),0,$G133*IFERROR(VLOOKUP($B133,'Projekte'!$A$3:$C$12,3,FALSE),0))</f>
        <v/>
      </c>
      <c r="J133" s="23" t="n"/>
    </row>
    <row r="134">
      <c r="A134" s="25" t="n"/>
      <c r="B134" s="22" t="n"/>
      <c r="C134" s="22" t="n"/>
      <c r="D134" s="26" t="n"/>
      <c r="E134" s="26" t="n"/>
      <c r="F134" s="27" t="n"/>
      <c r="G134" s="13">
        <f>IF(OR($D134="",$E134=""),0,ROUND(MOD($E134-$D134,1)*24-N($F134)/60,2))</f>
        <v/>
      </c>
      <c r="H134" s="22" t="n"/>
      <c r="I134" s="15">
        <f>IF(OR($B134="",$H134&lt;&gt;'Projekte'!$E$3),0,$G134*IFERROR(VLOOKUP($B134,'Projekte'!$A$3:$C$12,3,FALSE),0))</f>
        <v/>
      </c>
      <c r="J134" s="22" t="n"/>
    </row>
    <row r="135">
      <c r="A135" s="28" t="n"/>
      <c r="B135" s="23" t="n"/>
      <c r="C135" s="23" t="n"/>
      <c r="D135" s="29" t="n"/>
      <c r="E135" s="29" t="n"/>
      <c r="F135" s="30" t="n"/>
      <c r="G135" s="17">
        <f>IF(OR($D135="",$E135=""),0,ROUND(MOD($E135-$D135,1)*24-N($F135)/60,2))</f>
        <v/>
      </c>
      <c r="H135" s="23" t="n"/>
      <c r="I135" s="19">
        <f>IF(OR($B135="",$H135&lt;&gt;'Projekte'!$E$3),0,$G135*IFERROR(VLOOKUP($B135,'Projekte'!$A$3:$C$12,3,FALSE),0))</f>
        <v/>
      </c>
      <c r="J135" s="23" t="n"/>
    </row>
    <row r="136">
      <c r="A136" s="25" t="n"/>
      <c r="B136" s="22" t="n"/>
      <c r="C136" s="22" t="n"/>
      <c r="D136" s="26" t="n"/>
      <c r="E136" s="26" t="n"/>
      <c r="F136" s="27" t="n"/>
      <c r="G136" s="13">
        <f>IF(OR($D136="",$E136=""),0,ROUND(MOD($E136-$D136,1)*24-N($F136)/60,2))</f>
        <v/>
      </c>
      <c r="H136" s="22" t="n"/>
      <c r="I136" s="15">
        <f>IF(OR($B136="",$H136&lt;&gt;'Projekte'!$E$3),0,$G136*IFERROR(VLOOKUP($B136,'Projekte'!$A$3:$C$12,3,FALSE),0))</f>
        <v/>
      </c>
      <c r="J136" s="22" t="n"/>
    </row>
    <row r="137">
      <c r="A137" s="28" t="n"/>
      <c r="B137" s="23" t="n"/>
      <c r="C137" s="23" t="n"/>
      <c r="D137" s="29" t="n"/>
      <c r="E137" s="29" t="n"/>
      <c r="F137" s="30" t="n"/>
      <c r="G137" s="17">
        <f>IF(OR($D137="",$E137=""),0,ROUND(MOD($E137-$D137,1)*24-N($F137)/60,2))</f>
        <v/>
      </c>
      <c r="H137" s="23" t="n"/>
      <c r="I137" s="19">
        <f>IF(OR($B137="",$H137&lt;&gt;'Projekte'!$E$3),0,$G137*IFERROR(VLOOKUP($B137,'Projekte'!$A$3:$C$12,3,FALSE),0))</f>
        <v/>
      </c>
      <c r="J137" s="23" t="n"/>
    </row>
    <row r="138">
      <c r="A138" s="25" t="n"/>
      <c r="B138" s="22" t="n"/>
      <c r="C138" s="22" t="n"/>
      <c r="D138" s="26" t="n"/>
      <c r="E138" s="26" t="n"/>
      <c r="F138" s="27" t="n"/>
      <c r="G138" s="13">
        <f>IF(OR($D138="",$E138=""),0,ROUND(MOD($E138-$D138,1)*24-N($F138)/60,2))</f>
        <v/>
      </c>
      <c r="H138" s="22" t="n"/>
      <c r="I138" s="15">
        <f>IF(OR($B138="",$H138&lt;&gt;'Projekte'!$E$3),0,$G138*IFERROR(VLOOKUP($B138,'Projekte'!$A$3:$C$12,3,FALSE),0))</f>
        <v/>
      </c>
      <c r="J138" s="22" t="n"/>
    </row>
    <row r="139">
      <c r="A139" s="28" t="n"/>
      <c r="B139" s="23" t="n"/>
      <c r="C139" s="23" t="n"/>
      <c r="D139" s="29" t="n"/>
      <c r="E139" s="29" t="n"/>
      <c r="F139" s="30" t="n"/>
      <c r="G139" s="17">
        <f>IF(OR($D139="",$E139=""),0,ROUND(MOD($E139-$D139,1)*24-N($F139)/60,2))</f>
        <v/>
      </c>
      <c r="H139" s="23" t="n"/>
      <c r="I139" s="19">
        <f>IF(OR($B139="",$H139&lt;&gt;'Projekte'!$E$3),0,$G139*IFERROR(VLOOKUP($B139,'Projekte'!$A$3:$C$12,3,FALSE),0))</f>
        <v/>
      </c>
      <c r="J139" s="23" t="n"/>
    </row>
    <row r="140">
      <c r="A140" s="25" t="n"/>
      <c r="B140" s="22" t="n"/>
      <c r="C140" s="22" t="n"/>
      <c r="D140" s="26" t="n"/>
      <c r="E140" s="26" t="n"/>
      <c r="F140" s="27" t="n"/>
      <c r="G140" s="13">
        <f>IF(OR($D140="",$E140=""),0,ROUND(MOD($E140-$D140,1)*24-N($F140)/60,2))</f>
        <v/>
      </c>
      <c r="H140" s="22" t="n"/>
      <c r="I140" s="15">
        <f>IF(OR($B140="",$H140&lt;&gt;'Projekte'!$E$3),0,$G140*IFERROR(VLOOKUP($B140,'Projekte'!$A$3:$C$12,3,FALSE),0))</f>
        <v/>
      </c>
      <c r="J140" s="22" t="n"/>
    </row>
    <row r="141">
      <c r="A141" s="28" t="n"/>
      <c r="B141" s="23" t="n"/>
      <c r="C141" s="23" t="n"/>
      <c r="D141" s="29" t="n"/>
      <c r="E141" s="29" t="n"/>
      <c r="F141" s="30" t="n"/>
      <c r="G141" s="17">
        <f>IF(OR($D141="",$E141=""),0,ROUND(MOD($E141-$D141,1)*24-N($F141)/60,2))</f>
        <v/>
      </c>
      <c r="H141" s="23" t="n"/>
      <c r="I141" s="19">
        <f>IF(OR($B141="",$H141&lt;&gt;'Projekte'!$E$3),0,$G141*IFERROR(VLOOKUP($B141,'Projekte'!$A$3:$C$12,3,FALSE),0))</f>
        <v/>
      </c>
      <c r="J141" s="23" t="n"/>
    </row>
    <row r="142">
      <c r="A142" s="25" t="n"/>
      <c r="B142" s="22" t="n"/>
      <c r="C142" s="22" t="n"/>
      <c r="D142" s="26" t="n"/>
      <c r="E142" s="26" t="n"/>
      <c r="F142" s="27" t="n"/>
      <c r="G142" s="13">
        <f>IF(OR($D142="",$E142=""),0,ROUND(MOD($E142-$D142,1)*24-N($F142)/60,2))</f>
        <v/>
      </c>
      <c r="H142" s="22" t="n"/>
      <c r="I142" s="15">
        <f>IF(OR($B142="",$H142&lt;&gt;'Projekte'!$E$3),0,$G142*IFERROR(VLOOKUP($B142,'Projekte'!$A$3:$C$12,3,FALSE),0))</f>
        <v/>
      </c>
      <c r="J142" s="22" t="n"/>
    </row>
    <row r="143">
      <c r="A143" s="28" t="n"/>
      <c r="B143" s="23" t="n"/>
      <c r="C143" s="23" t="n"/>
      <c r="D143" s="29" t="n"/>
      <c r="E143" s="29" t="n"/>
      <c r="F143" s="30" t="n"/>
      <c r="G143" s="17">
        <f>IF(OR($D143="",$E143=""),0,ROUND(MOD($E143-$D143,1)*24-N($F143)/60,2))</f>
        <v/>
      </c>
      <c r="H143" s="23" t="n"/>
      <c r="I143" s="19">
        <f>IF(OR($B143="",$H143&lt;&gt;'Projekte'!$E$3),0,$G143*IFERROR(VLOOKUP($B143,'Projekte'!$A$3:$C$12,3,FALSE),0))</f>
        <v/>
      </c>
      <c r="J143" s="23" t="n"/>
    </row>
    <row r="144">
      <c r="A144" s="25" t="n"/>
      <c r="B144" s="22" t="n"/>
      <c r="C144" s="22" t="n"/>
      <c r="D144" s="26" t="n"/>
      <c r="E144" s="26" t="n"/>
      <c r="F144" s="27" t="n"/>
      <c r="G144" s="13">
        <f>IF(OR($D144="",$E144=""),0,ROUND(MOD($E144-$D144,1)*24-N($F144)/60,2))</f>
        <v/>
      </c>
      <c r="H144" s="22" t="n"/>
      <c r="I144" s="15">
        <f>IF(OR($B144="",$H144&lt;&gt;'Projekte'!$E$3),0,$G144*IFERROR(VLOOKUP($B144,'Projekte'!$A$3:$C$12,3,FALSE),0))</f>
        <v/>
      </c>
      <c r="J144" s="22" t="n"/>
    </row>
    <row r="145">
      <c r="A145" s="28" t="n"/>
      <c r="B145" s="23" t="n"/>
      <c r="C145" s="23" t="n"/>
      <c r="D145" s="29" t="n"/>
      <c r="E145" s="29" t="n"/>
      <c r="F145" s="30" t="n"/>
      <c r="G145" s="17">
        <f>IF(OR($D145="",$E145=""),0,ROUND(MOD($E145-$D145,1)*24-N($F145)/60,2))</f>
        <v/>
      </c>
      <c r="H145" s="23" t="n"/>
      <c r="I145" s="19">
        <f>IF(OR($B145="",$H145&lt;&gt;'Projekte'!$E$3),0,$G145*IFERROR(VLOOKUP($B145,'Projekte'!$A$3:$C$12,3,FALSE),0))</f>
        <v/>
      </c>
      <c r="J145" s="23" t="n"/>
    </row>
    <row r="146">
      <c r="A146" s="25" t="n"/>
      <c r="B146" s="22" t="n"/>
      <c r="C146" s="22" t="n"/>
      <c r="D146" s="26" t="n"/>
      <c r="E146" s="26" t="n"/>
      <c r="F146" s="27" t="n"/>
      <c r="G146" s="13">
        <f>IF(OR($D146="",$E146=""),0,ROUND(MOD($E146-$D146,1)*24-N($F146)/60,2))</f>
        <v/>
      </c>
      <c r="H146" s="22" t="n"/>
      <c r="I146" s="15">
        <f>IF(OR($B146="",$H146&lt;&gt;'Projekte'!$E$3),0,$G146*IFERROR(VLOOKUP($B146,'Projekte'!$A$3:$C$12,3,FALSE),0))</f>
        <v/>
      </c>
      <c r="J146" s="22" t="n"/>
    </row>
    <row r="147">
      <c r="A147" s="28" t="n"/>
      <c r="B147" s="23" t="n"/>
      <c r="C147" s="23" t="n"/>
      <c r="D147" s="29" t="n"/>
      <c r="E147" s="29" t="n"/>
      <c r="F147" s="30" t="n"/>
      <c r="G147" s="17">
        <f>IF(OR($D147="",$E147=""),0,ROUND(MOD($E147-$D147,1)*24-N($F147)/60,2))</f>
        <v/>
      </c>
      <c r="H147" s="23" t="n"/>
      <c r="I147" s="19">
        <f>IF(OR($B147="",$H147&lt;&gt;'Projekte'!$E$3),0,$G147*IFERROR(VLOOKUP($B147,'Projekte'!$A$3:$C$12,3,FALSE),0))</f>
        <v/>
      </c>
      <c r="J147" s="23" t="n"/>
    </row>
    <row r="148">
      <c r="A148" s="25" t="n"/>
      <c r="B148" s="22" t="n"/>
      <c r="C148" s="22" t="n"/>
      <c r="D148" s="26" t="n"/>
      <c r="E148" s="26" t="n"/>
      <c r="F148" s="27" t="n"/>
      <c r="G148" s="13">
        <f>IF(OR($D148="",$E148=""),0,ROUND(MOD($E148-$D148,1)*24-N($F148)/60,2))</f>
        <v/>
      </c>
      <c r="H148" s="22" t="n"/>
      <c r="I148" s="15">
        <f>IF(OR($B148="",$H148&lt;&gt;'Projekte'!$E$3),0,$G148*IFERROR(VLOOKUP($B148,'Projekte'!$A$3:$C$12,3,FALSE),0))</f>
        <v/>
      </c>
      <c r="J148" s="22" t="n"/>
    </row>
    <row r="149">
      <c r="A149" s="28" t="n"/>
      <c r="B149" s="23" t="n"/>
      <c r="C149" s="23" t="n"/>
      <c r="D149" s="29" t="n"/>
      <c r="E149" s="29" t="n"/>
      <c r="F149" s="30" t="n"/>
      <c r="G149" s="17">
        <f>IF(OR($D149="",$E149=""),0,ROUND(MOD($E149-$D149,1)*24-N($F149)/60,2))</f>
        <v/>
      </c>
      <c r="H149" s="23" t="n"/>
      <c r="I149" s="19">
        <f>IF(OR($B149="",$H149&lt;&gt;'Projekte'!$E$3),0,$G149*IFERROR(VLOOKUP($B149,'Projekte'!$A$3:$C$12,3,FALSE),0))</f>
        <v/>
      </c>
      <c r="J149" s="23" t="n"/>
    </row>
    <row r="150">
      <c r="A150" s="25" t="n"/>
      <c r="B150" s="22" t="n"/>
      <c r="C150" s="22" t="n"/>
      <c r="D150" s="26" t="n"/>
      <c r="E150" s="26" t="n"/>
      <c r="F150" s="27" t="n"/>
      <c r="G150" s="13">
        <f>IF(OR($D150="",$E150=""),0,ROUND(MOD($E150-$D150,1)*24-N($F150)/60,2))</f>
        <v/>
      </c>
      <c r="H150" s="22" t="n"/>
      <c r="I150" s="15">
        <f>IF(OR($B150="",$H150&lt;&gt;'Projekte'!$E$3),0,$G150*IFERROR(VLOOKUP($B150,'Projekte'!$A$3:$C$12,3,FALSE),0))</f>
        <v/>
      </c>
      <c r="J150" s="22" t="n"/>
    </row>
    <row r="151">
      <c r="A151" s="28" t="n"/>
      <c r="B151" s="23" t="n"/>
      <c r="C151" s="23" t="n"/>
      <c r="D151" s="29" t="n"/>
      <c r="E151" s="29" t="n"/>
      <c r="F151" s="30" t="n"/>
      <c r="G151" s="17">
        <f>IF(OR($D151="",$E151=""),0,ROUND(MOD($E151-$D151,1)*24-N($F151)/60,2))</f>
        <v/>
      </c>
      <c r="H151" s="23" t="n"/>
      <c r="I151" s="19">
        <f>IF(OR($B151="",$H151&lt;&gt;'Projekte'!$E$3),0,$G151*IFERROR(VLOOKUP($B151,'Projekte'!$A$3:$C$12,3,FALSE),0))</f>
        <v/>
      </c>
      <c r="J151" s="23" t="n"/>
    </row>
    <row r="152">
      <c r="A152" s="25" t="n"/>
      <c r="B152" s="22" t="n"/>
      <c r="C152" s="22" t="n"/>
      <c r="D152" s="26" t="n"/>
      <c r="E152" s="26" t="n"/>
      <c r="F152" s="27" t="n"/>
      <c r="G152" s="13">
        <f>IF(OR($D152="",$E152=""),0,ROUND(MOD($E152-$D152,1)*24-N($F152)/60,2))</f>
        <v/>
      </c>
      <c r="H152" s="22" t="n"/>
      <c r="I152" s="15">
        <f>IF(OR($B152="",$H152&lt;&gt;'Projekte'!$E$3),0,$G152*IFERROR(VLOOKUP($B152,'Projekte'!$A$3:$C$12,3,FALSE),0))</f>
        <v/>
      </c>
      <c r="J152" s="22" t="n"/>
    </row>
    <row r="153">
      <c r="A153" s="28" t="n"/>
      <c r="B153" s="23" t="n"/>
      <c r="C153" s="23" t="n"/>
      <c r="D153" s="29" t="n"/>
      <c r="E153" s="29" t="n"/>
      <c r="F153" s="30" t="n"/>
      <c r="G153" s="17">
        <f>IF(OR($D153="",$E153=""),0,ROUND(MOD($E153-$D153,1)*24-N($F153)/60,2))</f>
        <v/>
      </c>
      <c r="H153" s="23" t="n"/>
      <c r="I153" s="19">
        <f>IF(OR($B153="",$H153&lt;&gt;'Projekte'!$E$3),0,$G153*IFERROR(VLOOKUP($B153,'Projekte'!$A$3:$C$12,3,FALSE),0))</f>
        <v/>
      </c>
      <c r="J153" s="23" t="n"/>
    </row>
    <row r="154">
      <c r="A154" s="25" t="n"/>
      <c r="B154" s="22" t="n"/>
      <c r="C154" s="22" t="n"/>
      <c r="D154" s="26" t="n"/>
      <c r="E154" s="26" t="n"/>
      <c r="F154" s="27" t="n"/>
      <c r="G154" s="13">
        <f>IF(OR($D154="",$E154=""),0,ROUND(MOD($E154-$D154,1)*24-N($F154)/60,2))</f>
        <v/>
      </c>
      <c r="H154" s="22" t="n"/>
      <c r="I154" s="15">
        <f>IF(OR($B154="",$H154&lt;&gt;'Projekte'!$E$3),0,$G154*IFERROR(VLOOKUP($B154,'Projekte'!$A$3:$C$12,3,FALSE),0))</f>
        <v/>
      </c>
      <c r="J154" s="22" t="n"/>
    </row>
    <row r="155">
      <c r="A155" s="28" t="n"/>
      <c r="B155" s="23" t="n"/>
      <c r="C155" s="23" t="n"/>
      <c r="D155" s="29" t="n"/>
      <c r="E155" s="29" t="n"/>
      <c r="F155" s="30" t="n"/>
      <c r="G155" s="17">
        <f>IF(OR($D155="",$E155=""),0,ROUND(MOD($E155-$D155,1)*24-N($F155)/60,2))</f>
        <v/>
      </c>
      <c r="H155" s="23" t="n"/>
      <c r="I155" s="19">
        <f>IF(OR($B155="",$H155&lt;&gt;'Projekte'!$E$3),0,$G155*IFERROR(VLOOKUP($B155,'Projekte'!$A$3:$C$12,3,FALSE),0))</f>
        <v/>
      </c>
      <c r="J155" s="23" t="n"/>
    </row>
    <row r="156">
      <c r="A156" s="25" t="n"/>
      <c r="B156" s="22" t="n"/>
      <c r="C156" s="22" t="n"/>
      <c r="D156" s="26" t="n"/>
      <c r="E156" s="26" t="n"/>
      <c r="F156" s="27" t="n"/>
      <c r="G156" s="13">
        <f>IF(OR($D156="",$E156=""),0,ROUND(MOD($E156-$D156,1)*24-N($F156)/60,2))</f>
        <v/>
      </c>
      <c r="H156" s="22" t="n"/>
      <c r="I156" s="15">
        <f>IF(OR($B156="",$H156&lt;&gt;'Projekte'!$E$3),0,$G156*IFERROR(VLOOKUP($B156,'Projekte'!$A$3:$C$12,3,FALSE),0))</f>
        <v/>
      </c>
      <c r="J156" s="22" t="n"/>
    </row>
    <row r="157">
      <c r="A157" s="28" t="n"/>
      <c r="B157" s="23" t="n"/>
      <c r="C157" s="23" t="n"/>
      <c r="D157" s="29" t="n"/>
      <c r="E157" s="29" t="n"/>
      <c r="F157" s="30" t="n"/>
      <c r="G157" s="17">
        <f>IF(OR($D157="",$E157=""),0,ROUND(MOD($E157-$D157,1)*24-N($F157)/60,2))</f>
        <v/>
      </c>
      <c r="H157" s="23" t="n"/>
      <c r="I157" s="19">
        <f>IF(OR($B157="",$H157&lt;&gt;'Projekte'!$E$3),0,$G157*IFERROR(VLOOKUP($B157,'Projekte'!$A$3:$C$12,3,FALSE),0))</f>
        <v/>
      </c>
      <c r="J157" s="23" t="n"/>
    </row>
    <row r="158">
      <c r="A158" s="25" t="n"/>
      <c r="B158" s="22" t="n"/>
      <c r="C158" s="22" t="n"/>
      <c r="D158" s="26" t="n"/>
      <c r="E158" s="26" t="n"/>
      <c r="F158" s="27" t="n"/>
      <c r="G158" s="13">
        <f>IF(OR($D158="",$E158=""),0,ROUND(MOD($E158-$D158,1)*24-N($F158)/60,2))</f>
        <v/>
      </c>
      <c r="H158" s="22" t="n"/>
      <c r="I158" s="15">
        <f>IF(OR($B158="",$H158&lt;&gt;'Projekte'!$E$3),0,$G158*IFERROR(VLOOKUP($B158,'Projekte'!$A$3:$C$12,3,FALSE),0))</f>
        <v/>
      </c>
      <c r="J158" s="22" t="n"/>
    </row>
    <row r="159">
      <c r="A159" s="28" t="n"/>
      <c r="B159" s="23" t="n"/>
      <c r="C159" s="23" t="n"/>
      <c r="D159" s="29" t="n"/>
      <c r="E159" s="29" t="n"/>
      <c r="F159" s="30" t="n"/>
      <c r="G159" s="17">
        <f>IF(OR($D159="",$E159=""),0,ROUND(MOD($E159-$D159,1)*24-N($F159)/60,2))</f>
        <v/>
      </c>
      <c r="H159" s="23" t="n"/>
      <c r="I159" s="19">
        <f>IF(OR($B159="",$H159&lt;&gt;'Projekte'!$E$3),0,$G159*IFERROR(VLOOKUP($B159,'Projekte'!$A$3:$C$12,3,FALSE),0))</f>
        <v/>
      </c>
      <c r="J159" s="23" t="n"/>
    </row>
    <row r="160">
      <c r="A160" s="25" t="n"/>
      <c r="B160" s="22" t="n"/>
      <c r="C160" s="22" t="n"/>
      <c r="D160" s="26" t="n"/>
      <c r="E160" s="26" t="n"/>
      <c r="F160" s="27" t="n"/>
      <c r="G160" s="13">
        <f>IF(OR($D160="",$E160=""),0,ROUND(MOD($E160-$D160,1)*24-N($F160)/60,2))</f>
        <v/>
      </c>
      <c r="H160" s="22" t="n"/>
      <c r="I160" s="15">
        <f>IF(OR($B160="",$H160&lt;&gt;'Projekte'!$E$3),0,$G160*IFERROR(VLOOKUP($B160,'Projekte'!$A$3:$C$12,3,FALSE),0))</f>
        <v/>
      </c>
      <c r="J160" s="22" t="n"/>
    </row>
    <row r="161">
      <c r="A161" s="28" t="n"/>
      <c r="B161" s="23" t="n"/>
      <c r="C161" s="23" t="n"/>
      <c r="D161" s="29" t="n"/>
      <c r="E161" s="29" t="n"/>
      <c r="F161" s="30" t="n"/>
      <c r="G161" s="17">
        <f>IF(OR($D161="",$E161=""),0,ROUND(MOD($E161-$D161,1)*24-N($F161)/60,2))</f>
        <v/>
      </c>
      <c r="H161" s="23" t="n"/>
      <c r="I161" s="19">
        <f>IF(OR($B161="",$H161&lt;&gt;'Projekte'!$E$3),0,$G161*IFERROR(VLOOKUP($B161,'Projekte'!$A$3:$C$12,3,FALSE),0))</f>
        <v/>
      </c>
      <c r="J161" s="23" t="n"/>
    </row>
    <row r="162">
      <c r="A162" s="25" t="n"/>
      <c r="B162" s="22" t="n"/>
      <c r="C162" s="22" t="n"/>
      <c r="D162" s="26" t="n"/>
      <c r="E162" s="26" t="n"/>
      <c r="F162" s="27" t="n"/>
      <c r="G162" s="13">
        <f>IF(OR($D162="",$E162=""),0,ROUND(MOD($E162-$D162,1)*24-N($F162)/60,2))</f>
        <v/>
      </c>
      <c r="H162" s="22" t="n"/>
      <c r="I162" s="15">
        <f>IF(OR($B162="",$H162&lt;&gt;'Projekte'!$E$3),0,$G162*IFERROR(VLOOKUP($B162,'Projekte'!$A$3:$C$12,3,FALSE),0))</f>
        <v/>
      </c>
      <c r="J162" s="22" t="n"/>
    </row>
    <row r="163">
      <c r="A163" s="28" t="n"/>
      <c r="B163" s="23" t="n"/>
      <c r="C163" s="23" t="n"/>
      <c r="D163" s="29" t="n"/>
      <c r="E163" s="29" t="n"/>
      <c r="F163" s="30" t="n"/>
      <c r="G163" s="17">
        <f>IF(OR($D163="",$E163=""),0,ROUND(MOD($E163-$D163,1)*24-N($F163)/60,2))</f>
        <v/>
      </c>
      <c r="H163" s="23" t="n"/>
      <c r="I163" s="19">
        <f>IF(OR($B163="",$H163&lt;&gt;'Projekte'!$E$3),0,$G163*IFERROR(VLOOKUP($B163,'Projekte'!$A$3:$C$12,3,FALSE),0))</f>
        <v/>
      </c>
      <c r="J163" s="23" t="n"/>
    </row>
    <row r="164">
      <c r="A164" s="25" t="n"/>
      <c r="B164" s="22" t="n"/>
      <c r="C164" s="22" t="n"/>
      <c r="D164" s="26" t="n"/>
      <c r="E164" s="26" t="n"/>
      <c r="F164" s="27" t="n"/>
      <c r="G164" s="13">
        <f>IF(OR($D164="",$E164=""),0,ROUND(MOD($E164-$D164,1)*24-N($F164)/60,2))</f>
        <v/>
      </c>
      <c r="H164" s="22" t="n"/>
      <c r="I164" s="15">
        <f>IF(OR($B164="",$H164&lt;&gt;'Projekte'!$E$3),0,$G164*IFERROR(VLOOKUP($B164,'Projekte'!$A$3:$C$12,3,FALSE),0))</f>
        <v/>
      </c>
      <c r="J164" s="22" t="n"/>
    </row>
    <row r="165">
      <c r="A165" s="28" t="n"/>
      <c r="B165" s="23" t="n"/>
      <c r="C165" s="23" t="n"/>
      <c r="D165" s="29" t="n"/>
      <c r="E165" s="29" t="n"/>
      <c r="F165" s="30" t="n"/>
      <c r="G165" s="17">
        <f>IF(OR($D165="",$E165=""),0,ROUND(MOD($E165-$D165,1)*24-N($F165)/60,2))</f>
        <v/>
      </c>
      <c r="H165" s="23" t="n"/>
      <c r="I165" s="19">
        <f>IF(OR($B165="",$H165&lt;&gt;'Projekte'!$E$3),0,$G165*IFERROR(VLOOKUP($B165,'Projekte'!$A$3:$C$12,3,FALSE),0))</f>
        <v/>
      </c>
      <c r="J165" s="23" t="n"/>
    </row>
    <row r="166">
      <c r="A166" s="25" t="n"/>
      <c r="B166" s="22" t="n"/>
      <c r="C166" s="22" t="n"/>
      <c r="D166" s="26" t="n"/>
      <c r="E166" s="26" t="n"/>
      <c r="F166" s="27" t="n"/>
      <c r="G166" s="13">
        <f>IF(OR($D166="",$E166=""),0,ROUND(MOD($E166-$D166,1)*24-N($F166)/60,2))</f>
        <v/>
      </c>
      <c r="H166" s="22" t="n"/>
      <c r="I166" s="15">
        <f>IF(OR($B166="",$H166&lt;&gt;'Projekte'!$E$3),0,$G166*IFERROR(VLOOKUP($B166,'Projekte'!$A$3:$C$12,3,FALSE),0))</f>
        <v/>
      </c>
      <c r="J166" s="22" t="n"/>
    </row>
    <row r="167">
      <c r="A167" s="28" t="n"/>
      <c r="B167" s="23" t="n"/>
      <c r="C167" s="23" t="n"/>
      <c r="D167" s="29" t="n"/>
      <c r="E167" s="29" t="n"/>
      <c r="F167" s="30" t="n"/>
      <c r="G167" s="17">
        <f>IF(OR($D167="",$E167=""),0,ROUND(MOD($E167-$D167,1)*24-N($F167)/60,2))</f>
        <v/>
      </c>
      <c r="H167" s="23" t="n"/>
      <c r="I167" s="19">
        <f>IF(OR($B167="",$H167&lt;&gt;'Projekte'!$E$3),0,$G167*IFERROR(VLOOKUP($B167,'Projekte'!$A$3:$C$12,3,FALSE),0))</f>
        <v/>
      </c>
      <c r="J167" s="23" t="n"/>
    </row>
    <row r="168">
      <c r="A168" s="25" t="n"/>
      <c r="B168" s="22" t="n"/>
      <c r="C168" s="22" t="n"/>
      <c r="D168" s="26" t="n"/>
      <c r="E168" s="26" t="n"/>
      <c r="F168" s="27" t="n"/>
      <c r="G168" s="13">
        <f>IF(OR($D168="",$E168=""),0,ROUND(MOD($E168-$D168,1)*24-N($F168)/60,2))</f>
        <v/>
      </c>
      <c r="H168" s="22" t="n"/>
      <c r="I168" s="15">
        <f>IF(OR($B168="",$H168&lt;&gt;'Projekte'!$E$3),0,$G168*IFERROR(VLOOKUP($B168,'Projekte'!$A$3:$C$12,3,FALSE),0))</f>
        <v/>
      </c>
      <c r="J168" s="22" t="n"/>
    </row>
    <row r="169">
      <c r="A169" s="28" t="n"/>
      <c r="B169" s="23" t="n"/>
      <c r="C169" s="23" t="n"/>
      <c r="D169" s="29" t="n"/>
      <c r="E169" s="29" t="n"/>
      <c r="F169" s="30" t="n"/>
      <c r="G169" s="17">
        <f>IF(OR($D169="",$E169=""),0,ROUND(MOD($E169-$D169,1)*24-N($F169)/60,2))</f>
        <v/>
      </c>
      <c r="H169" s="23" t="n"/>
      <c r="I169" s="19">
        <f>IF(OR($B169="",$H169&lt;&gt;'Projekte'!$E$3),0,$G169*IFERROR(VLOOKUP($B169,'Projekte'!$A$3:$C$12,3,FALSE),0))</f>
        <v/>
      </c>
      <c r="J169" s="23" t="n"/>
    </row>
    <row r="170">
      <c r="A170" s="25" t="n"/>
      <c r="B170" s="22" t="n"/>
      <c r="C170" s="22" t="n"/>
      <c r="D170" s="26" t="n"/>
      <c r="E170" s="26" t="n"/>
      <c r="F170" s="27" t="n"/>
      <c r="G170" s="13">
        <f>IF(OR($D170="",$E170=""),0,ROUND(MOD($E170-$D170,1)*24-N($F170)/60,2))</f>
        <v/>
      </c>
      <c r="H170" s="22" t="n"/>
      <c r="I170" s="15">
        <f>IF(OR($B170="",$H170&lt;&gt;'Projekte'!$E$3),0,$G170*IFERROR(VLOOKUP($B170,'Projekte'!$A$3:$C$12,3,FALSE),0))</f>
        <v/>
      </c>
      <c r="J170" s="22" t="n"/>
    </row>
    <row r="171">
      <c r="A171" s="28" t="n"/>
      <c r="B171" s="23" t="n"/>
      <c r="C171" s="23" t="n"/>
      <c r="D171" s="29" t="n"/>
      <c r="E171" s="29" t="n"/>
      <c r="F171" s="30" t="n"/>
      <c r="G171" s="17">
        <f>IF(OR($D171="",$E171=""),0,ROUND(MOD($E171-$D171,1)*24-N($F171)/60,2))</f>
        <v/>
      </c>
      <c r="H171" s="23" t="n"/>
      <c r="I171" s="19">
        <f>IF(OR($B171="",$H171&lt;&gt;'Projekte'!$E$3),0,$G171*IFERROR(VLOOKUP($B171,'Projekte'!$A$3:$C$12,3,FALSE),0))</f>
        <v/>
      </c>
      <c r="J171" s="23" t="n"/>
    </row>
    <row r="172">
      <c r="A172" s="25" t="n"/>
      <c r="B172" s="22" t="n"/>
      <c r="C172" s="22" t="n"/>
      <c r="D172" s="26" t="n"/>
      <c r="E172" s="26" t="n"/>
      <c r="F172" s="27" t="n"/>
      <c r="G172" s="13">
        <f>IF(OR($D172="",$E172=""),0,ROUND(MOD($E172-$D172,1)*24-N($F172)/60,2))</f>
        <v/>
      </c>
      <c r="H172" s="22" t="n"/>
      <c r="I172" s="15">
        <f>IF(OR($B172="",$H172&lt;&gt;'Projekte'!$E$3),0,$G172*IFERROR(VLOOKUP($B172,'Projekte'!$A$3:$C$12,3,FALSE),0))</f>
        <v/>
      </c>
      <c r="J172" s="22" t="n"/>
    </row>
    <row r="173">
      <c r="A173" s="28" t="n"/>
      <c r="B173" s="23" t="n"/>
      <c r="C173" s="23" t="n"/>
      <c r="D173" s="29" t="n"/>
      <c r="E173" s="29" t="n"/>
      <c r="F173" s="30" t="n"/>
      <c r="G173" s="17">
        <f>IF(OR($D173="",$E173=""),0,ROUND(MOD($E173-$D173,1)*24-N($F173)/60,2))</f>
        <v/>
      </c>
      <c r="H173" s="23" t="n"/>
      <c r="I173" s="19">
        <f>IF(OR($B173="",$H173&lt;&gt;'Projekte'!$E$3),0,$G173*IFERROR(VLOOKUP($B173,'Projekte'!$A$3:$C$12,3,FALSE),0))</f>
        <v/>
      </c>
      <c r="J173" s="23" t="n"/>
    </row>
    <row r="174">
      <c r="A174" s="25" t="n"/>
      <c r="B174" s="22" t="n"/>
      <c r="C174" s="22" t="n"/>
      <c r="D174" s="26" t="n"/>
      <c r="E174" s="26" t="n"/>
      <c r="F174" s="27" t="n"/>
      <c r="G174" s="13">
        <f>IF(OR($D174="",$E174=""),0,ROUND(MOD($E174-$D174,1)*24-N($F174)/60,2))</f>
        <v/>
      </c>
      <c r="H174" s="22" t="n"/>
      <c r="I174" s="15">
        <f>IF(OR($B174="",$H174&lt;&gt;'Projekte'!$E$3),0,$G174*IFERROR(VLOOKUP($B174,'Projekte'!$A$3:$C$12,3,FALSE),0))</f>
        <v/>
      </c>
      <c r="J174" s="22" t="n"/>
    </row>
    <row r="175">
      <c r="A175" s="28" t="n"/>
      <c r="B175" s="23" t="n"/>
      <c r="C175" s="23" t="n"/>
      <c r="D175" s="29" t="n"/>
      <c r="E175" s="29" t="n"/>
      <c r="F175" s="30" t="n"/>
      <c r="G175" s="17">
        <f>IF(OR($D175="",$E175=""),0,ROUND(MOD($E175-$D175,1)*24-N($F175)/60,2))</f>
        <v/>
      </c>
      <c r="H175" s="23" t="n"/>
      <c r="I175" s="19">
        <f>IF(OR($B175="",$H175&lt;&gt;'Projekte'!$E$3),0,$G175*IFERROR(VLOOKUP($B175,'Projekte'!$A$3:$C$12,3,FALSE),0))</f>
        <v/>
      </c>
      <c r="J175" s="23" t="n"/>
    </row>
    <row r="176">
      <c r="A176" s="25" t="n"/>
      <c r="B176" s="22" t="n"/>
      <c r="C176" s="22" t="n"/>
      <c r="D176" s="26" t="n"/>
      <c r="E176" s="26" t="n"/>
      <c r="F176" s="27" t="n"/>
      <c r="G176" s="13">
        <f>IF(OR($D176="",$E176=""),0,ROUND(MOD($E176-$D176,1)*24-N($F176)/60,2))</f>
        <v/>
      </c>
      <c r="H176" s="22" t="n"/>
      <c r="I176" s="15">
        <f>IF(OR($B176="",$H176&lt;&gt;'Projekte'!$E$3),0,$G176*IFERROR(VLOOKUP($B176,'Projekte'!$A$3:$C$12,3,FALSE),0))</f>
        <v/>
      </c>
      <c r="J176" s="22" t="n"/>
    </row>
    <row r="177">
      <c r="A177" s="28" t="n"/>
      <c r="B177" s="23" t="n"/>
      <c r="C177" s="23" t="n"/>
      <c r="D177" s="29" t="n"/>
      <c r="E177" s="29" t="n"/>
      <c r="F177" s="30" t="n"/>
      <c r="G177" s="17">
        <f>IF(OR($D177="",$E177=""),0,ROUND(MOD($E177-$D177,1)*24-N($F177)/60,2))</f>
        <v/>
      </c>
      <c r="H177" s="23" t="n"/>
      <c r="I177" s="19">
        <f>IF(OR($B177="",$H177&lt;&gt;'Projekte'!$E$3),0,$G177*IFERROR(VLOOKUP($B177,'Projekte'!$A$3:$C$12,3,FALSE),0))</f>
        <v/>
      </c>
      <c r="J177" s="23" t="n"/>
    </row>
    <row r="178">
      <c r="A178" s="25" t="n"/>
      <c r="B178" s="22" t="n"/>
      <c r="C178" s="22" t="n"/>
      <c r="D178" s="26" t="n"/>
      <c r="E178" s="26" t="n"/>
      <c r="F178" s="27" t="n"/>
      <c r="G178" s="13">
        <f>IF(OR($D178="",$E178=""),0,ROUND(MOD($E178-$D178,1)*24-N($F178)/60,2))</f>
        <v/>
      </c>
      <c r="H178" s="22" t="n"/>
      <c r="I178" s="15">
        <f>IF(OR($B178="",$H178&lt;&gt;'Projekte'!$E$3),0,$G178*IFERROR(VLOOKUP($B178,'Projekte'!$A$3:$C$12,3,FALSE),0))</f>
        <v/>
      </c>
      <c r="J178" s="22" t="n"/>
    </row>
    <row r="179">
      <c r="A179" s="28" t="n"/>
      <c r="B179" s="23" t="n"/>
      <c r="C179" s="23" t="n"/>
      <c r="D179" s="29" t="n"/>
      <c r="E179" s="29" t="n"/>
      <c r="F179" s="30" t="n"/>
      <c r="G179" s="17">
        <f>IF(OR($D179="",$E179=""),0,ROUND(MOD($E179-$D179,1)*24-N($F179)/60,2))</f>
        <v/>
      </c>
      <c r="H179" s="23" t="n"/>
      <c r="I179" s="19">
        <f>IF(OR($B179="",$H179&lt;&gt;'Projekte'!$E$3),0,$G179*IFERROR(VLOOKUP($B179,'Projekte'!$A$3:$C$12,3,FALSE),0))</f>
        <v/>
      </c>
      <c r="J179" s="23" t="n"/>
    </row>
    <row r="180">
      <c r="A180" s="25" t="n"/>
      <c r="B180" s="22" t="n"/>
      <c r="C180" s="22" t="n"/>
      <c r="D180" s="26" t="n"/>
      <c r="E180" s="26" t="n"/>
      <c r="F180" s="27" t="n"/>
      <c r="G180" s="13">
        <f>IF(OR($D180="",$E180=""),0,ROUND(MOD($E180-$D180,1)*24-N($F180)/60,2))</f>
        <v/>
      </c>
      <c r="H180" s="22" t="n"/>
      <c r="I180" s="15">
        <f>IF(OR($B180="",$H180&lt;&gt;'Projekte'!$E$3),0,$G180*IFERROR(VLOOKUP($B180,'Projekte'!$A$3:$C$12,3,FALSE),0))</f>
        <v/>
      </c>
      <c r="J180" s="22" t="n"/>
    </row>
    <row r="181">
      <c r="A181" s="28" t="n"/>
      <c r="B181" s="23" t="n"/>
      <c r="C181" s="23" t="n"/>
      <c r="D181" s="29" t="n"/>
      <c r="E181" s="29" t="n"/>
      <c r="F181" s="30" t="n"/>
      <c r="G181" s="17">
        <f>IF(OR($D181="",$E181=""),0,ROUND(MOD($E181-$D181,1)*24-N($F181)/60,2))</f>
        <v/>
      </c>
      <c r="H181" s="23" t="n"/>
      <c r="I181" s="19">
        <f>IF(OR($B181="",$H181&lt;&gt;'Projekte'!$E$3),0,$G181*IFERROR(VLOOKUP($B181,'Projekte'!$A$3:$C$12,3,FALSE),0))</f>
        <v/>
      </c>
      <c r="J181" s="23" t="n"/>
    </row>
    <row r="182">
      <c r="A182" s="25" t="n"/>
      <c r="B182" s="22" t="n"/>
      <c r="C182" s="22" t="n"/>
      <c r="D182" s="26" t="n"/>
      <c r="E182" s="26" t="n"/>
      <c r="F182" s="27" t="n"/>
      <c r="G182" s="13">
        <f>IF(OR($D182="",$E182=""),0,ROUND(MOD($E182-$D182,1)*24-N($F182)/60,2))</f>
        <v/>
      </c>
      <c r="H182" s="22" t="n"/>
      <c r="I182" s="15">
        <f>IF(OR($B182="",$H182&lt;&gt;'Projekte'!$E$3),0,$G182*IFERROR(VLOOKUP($B182,'Projekte'!$A$3:$C$12,3,FALSE),0))</f>
        <v/>
      </c>
      <c r="J182" s="22" t="n"/>
    </row>
    <row r="183">
      <c r="A183" s="28" t="n"/>
      <c r="B183" s="23" t="n"/>
      <c r="C183" s="23" t="n"/>
      <c r="D183" s="29" t="n"/>
      <c r="E183" s="29" t="n"/>
      <c r="F183" s="30" t="n"/>
      <c r="G183" s="17">
        <f>IF(OR($D183="",$E183=""),0,ROUND(MOD($E183-$D183,1)*24-N($F183)/60,2))</f>
        <v/>
      </c>
      <c r="H183" s="23" t="n"/>
      <c r="I183" s="19">
        <f>IF(OR($B183="",$H183&lt;&gt;'Projekte'!$E$3),0,$G183*IFERROR(VLOOKUP($B183,'Projekte'!$A$3:$C$12,3,FALSE),0))</f>
        <v/>
      </c>
      <c r="J183" s="23" t="n"/>
    </row>
    <row r="184">
      <c r="A184" s="25" t="n"/>
      <c r="B184" s="22" t="n"/>
      <c r="C184" s="22" t="n"/>
      <c r="D184" s="26" t="n"/>
      <c r="E184" s="26" t="n"/>
      <c r="F184" s="27" t="n"/>
      <c r="G184" s="13">
        <f>IF(OR($D184="",$E184=""),0,ROUND(MOD($E184-$D184,1)*24-N($F184)/60,2))</f>
        <v/>
      </c>
      <c r="H184" s="22" t="n"/>
      <c r="I184" s="15">
        <f>IF(OR($B184="",$H184&lt;&gt;'Projekte'!$E$3),0,$G184*IFERROR(VLOOKUP($B184,'Projekte'!$A$3:$C$12,3,FALSE),0))</f>
        <v/>
      </c>
      <c r="J184" s="22" t="n"/>
    </row>
    <row r="185">
      <c r="A185" s="28" t="n"/>
      <c r="B185" s="23" t="n"/>
      <c r="C185" s="23" t="n"/>
      <c r="D185" s="29" t="n"/>
      <c r="E185" s="29" t="n"/>
      <c r="F185" s="30" t="n"/>
      <c r="G185" s="17">
        <f>IF(OR($D185="",$E185=""),0,ROUND(MOD($E185-$D185,1)*24-N($F185)/60,2))</f>
        <v/>
      </c>
      <c r="H185" s="23" t="n"/>
      <c r="I185" s="19">
        <f>IF(OR($B185="",$H185&lt;&gt;'Projekte'!$E$3),0,$G185*IFERROR(VLOOKUP($B185,'Projekte'!$A$3:$C$12,3,FALSE),0))</f>
        <v/>
      </c>
      <c r="J185" s="23" t="n"/>
    </row>
    <row r="186">
      <c r="A186" s="25" t="n"/>
      <c r="B186" s="22" t="n"/>
      <c r="C186" s="22" t="n"/>
      <c r="D186" s="26" t="n"/>
      <c r="E186" s="26" t="n"/>
      <c r="F186" s="27" t="n"/>
      <c r="G186" s="13">
        <f>IF(OR($D186="",$E186=""),0,ROUND(MOD($E186-$D186,1)*24-N($F186)/60,2))</f>
        <v/>
      </c>
      <c r="H186" s="22" t="n"/>
      <c r="I186" s="15">
        <f>IF(OR($B186="",$H186&lt;&gt;'Projekte'!$E$3),0,$G186*IFERROR(VLOOKUP($B186,'Projekte'!$A$3:$C$12,3,FALSE),0))</f>
        <v/>
      </c>
      <c r="J186" s="22" t="n"/>
    </row>
    <row r="187">
      <c r="A187" s="28" t="n"/>
      <c r="B187" s="23" t="n"/>
      <c r="C187" s="23" t="n"/>
      <c r="D187" s="29" t="n"/>
      <c r="E187" s="29" t="n"/>
      <c r="F187" s="30" t="n"/>
      <c r="G187" s="17">
        <f>IF(OR($D187="",$E187=""),0,ROUND(MOD($E187-$D187,1)*24-N($F187)/60,2))</f>
        <v/>
      </c>
      <c r="H187" s="23" t="n"/>
      <c r="I187" s="19">
        <f>IF(OR($B187="",$H187&lt;&gt;'Projekte'!$E$3),0,$G187*IFERROR(VLOOKUP($B187,'Projekte'!$A$3:$C$12,3,FALSE),0))</f>
        <v/>
      </c>
      <c r="J187" s="23" t="n"/>
    </row>
    <row r="188">
      <c r="A188" s="25" t="n"/>
      <c r="B188" s="22" t="n"/>
      <c r="C188" s="22" t="n"/>
      <c r="D188" s="26" t="n"/>
      <c r="E188" s="26" t="n"/>
      <c r="F188" s="27" t="n"/>
      <c r="G188" s="13">
        <f>IF(OR($D188="",$E188=""),0,ROUND(MOD($E188-$D188,1)*24-N($F188)/60,2))</f>
        <v/>
      </c>
      <c r="H188" s="22" t="n"/>
      <c r="I188" s="15">
        <f>IF(OR($B188="",$H188&lt;&gt;'Projekte'!$E$3),0,$G188*IFERROR(VLOOKUP($B188,'Projekte'!$A$3:$C$12,3,FALSE),0))</f>
        <v/>
      </c>
      <c r="J188" s="22" t="n"/>
    </row>
    <row r="189">
      <c r="A189" s="28" t="n"/>
      <c r="B189" s="23" t="n"/>
      <c r="C189" s="23" t="n"/>
      <c r="D189" s="29" t="n"/>
      <c r="E189" s="29" t="n"/>
      <c r="F189" s="30" t="n"/>
      <c r="G189" s="17">
        <f>IF(OR($D189="",$E189=""),0,ROUND(MOD($E189-$D189,1)*24-N($F189)/60,2))</f>
        <v/>
      </c>
      <c r="H189" s="23" t="n"/>
      <c r="I189" s="19">
        <f>IF(OR($B189="",$H189&lt;&gt;'Projekte'!$E$3),0,$G189*IFERROR(VLOOKUP($B189,'Projekte'!$A$3:$C$12,3,FALSE),0))</f>
        <v/>
      </c>
      <c r="J189" s="23" t="n"/>
    </row>
    <row r="190">
      <c r="A190" s="25" t="n"/>
      <c r="B190" s="22" t="n"/>
      <c r="C190" s="22" t="n"/>
      <c r="D190" s="26" t="n"/>
      <c r="E190" s="26" t="n"/>
      <c r="F190" s="27" t="n"/>
      <c r="G190" s="13">
        <f>IF(OR($D190="",$E190=""),0,ROUND(MOD($E190-$D190,1)*24-N($F190)/60,2))</f>
        <v/>
      </c>
      <c r="H190" s="22" t="n"/>
      <c r="I190" s="15">
        <f>IF(OR($B190="",$H190&lt;&gt;'Projekte'!$E$3),0,$G190*IFERROR(VLOOKUP($B190,'Projekte'!$A$3:$C$12,3,FALSE),0))</f>
        <v/>
      </c>
      <c r="J190" s="22" t="n"/>
    </row>
    <row r="191">
      <c r="A191" s="28" t="n"/>
      <c r="B191" s="23" t="n"/>
      <c r="C191" s="23" t="n"/>
      <c r="D191" s="29" t="n"/>
      <c r="E191" s="29" t="n"/>
      <c r="F191" s="30" t="n"/>
      <c r="G191" s="17">
        <f>IF(OR($D191="",$E191=""),0,ROUND(MOD($E191-$D191,1)*24-N($F191)/60,2))</f>
        <v/>
      </c>
      <c r="H191" s="23" t="n"/>
      <c r="I191" s="19">
        <f>IF(OR($B191="",$H191&lt;&gt;'Projekte'!$E$3),0,$G191*IFERROR(VLOOKUP($B191,'Projekte'!$A$3:$C$12,3,FALSE),0))</f>
        <v/>
      </c>
      <c r="J191" s="23" t="n"/>
    </row>
    <row r="192">
      <c r="A192" s="25" t="n"/>
      <c r="B192" s="22" t="n"/>
      <c r="C192" s="22" t="n"/>
      <c r="D192" s="26" t="n"/>
      <c r="E192" s="26" t="n"/>
      <c r="F192" s="27" t="n"/>
      <c r="G192" s="13">
        <f>IF(OR($D192="",$E192=""),0,ROUND(MOD($E192-$D192,1)*24-N($F192)/60,2))</f>
        <v/>
      </c>
      <c r="H192" s="22" t="n"/>
      <c r="I192" s="15">
        <f>IF(OR($B192="",$H192&lt;&gt;'Projekte'!$E$3),0,$G192*IFERROR(VLOOKUP($B192,'Projekte'!$A$3:$C$12,3,FALSE),0))</f>
        <v/>
      </c>
      <c r="J192" s="22" t="n"/>
    </row>
    <row r="193">
      <c r="A193" s="28" t="n"/>
      <c r="B193" s="23" t="n"/>
      <c r="C193" s="23" t="n"/>
      <c r="D193" s="29" t="n"/>
      <c r="E193" s="29" t="n"/>
      <c r="F193" s="30" t="n"/>
      <c r="G193" s="17">
        <f>IF(OR($D193="",$E193=""),0,ROUND(MOD($E193-$D193,1)*24-N($F193)/60,2))</f>
        <v/>
      </c>
      <c r="H193" s="23" t="n"/>
      <c r="I193" s="19">
        <f>IF(OR($B193="",$H193&lt;&gt;'Projekte'!$E$3),0,$G193*IFERROR(VLOOKUP($B193,'Projekte'!$A$3:$C$12,3,FALSE),0))</f>
        <v/>
      </c>
      <c r="J193" s="23" t="n"/>
    </row>
    <row r="194">
      <c r="A194" s="25" t="n"/>
      <c r="B194" s="22" t="n"/>
      <c r="C194" s="22" t="n"/>
      <c r="D194" s="26" t="n"/>
      <c r="E194" s="26" t="n"/>
      <c r="F194" s="27" t="n"/>
      <c r="G194" s="13">
        <f>IF(OR($D194="",$E194=""),0,ROUND(MOD($E194-$D194,1)*24-N($F194)/60,2))</f>
        <v/>
      </c>
      <c r="H194" s="22" t="n"/>
      <c r="I194" s="15">
        <f>IF(OR($B194="",$H194&lt;&gt;'Projekte'!$E$3),0,$G194*IFERROR(VLOOKUP($B194,'Projekte'!$A$3:$C$12,3,FALSE),0))</f>
        <v/>
      </c>
      <c r="J194" s="22" t="n"/>
    </row>
    <row r="195">
      <c r="A195" s="28" t="n"/>
      <c r="B195" s="23" t="n"/>
      <c r="C195" s="23" t="n"/>
      <c r="D195" s="29" t="n"/>
      <c r="E195" s="29" t="n"/>
      <c r="F195" s="30" t="n"/>
      <c r="G195" s="17">
        <f>IF(OR($D195="",$E195=""),0,ROUND(MOD($E195-$D195,1)*24-N($F195)/60,2))</f>
        <v/>
      </c>
      <c r="H195" s="23" t="n"/>
      <c r="I195" s="19">
        <f>IF(OR($B195="",$H195&lt;&gt;'Projekte'!$E$3),0,$G195*IFERROR(VLOOKUP($B195,'Projekte'!$A$3:$C$12,3,FALSE),0))</f>
        <v/>
      </c>
      <c r="J195" s="23" t="n"/>
    </row>
    <row r="196">
      <c r="A196" s="25" t="n"/>
      <c r="B196" s="22" t="n"/>
      <c r="C196" s="22" t="n"/>
      <c r="D196" s="26" t="n"/>
      <c r="E196" s="26" t="n"/>
      <c r="F196" s="27" t="n"/>
      <c r="G196" s="13">
        <f>IF(OR($D196="",$E196=""),0,ROUND(MOD($E196-$D196,1)*24-N($F196)/60,2))</f>
        <v/>
      </c>
      <c r="H196" s="22" t="n"/>
      <c r="I196" s="15">
        <f>IF(OR($B196="",$H196&lt;&gt;'Projekte'!$E$3),0,$G196*IFERROR(VLOOKUP($B196,'Projekte'!$A$3:$C$12,3,FALSE),0))</f>
        <v/>
      </c>
      <c r="J196" s="22" t="n"/>
    </row>
    <row r="197">
      <c r="A197" s="28" t="n"/>
      <c r="B197" s="23" t="n"/>
      <c r="C197" s="23" t="n"/>
      <c r="D197" s="29" t="n"/>
      <c r="E197" s="29" t="n"/>
      <c r="F197" s="30" t="n"/>
      <c r="G197" s="17">
        <f>IF(OR($D197="",$E197=""),0,ROUND(MOD($E197-$D197,1)*24-N($F197)/60,2))</f>
        <v/>
      </c>
      <c r="H197" s="23" t="n"/>
      <c r="I197" s="19">
        <f>IF(OR($B197="",$H197&lt;&gt;'Projekte'!$E$3),0,$G197*IFERROR(VLOOKUP($B197,'Projekte'!$A$3:$C$12,3,FALSE),0))</f>
        <v/>
      </c>
      <c r="J197" s="23" t="n"/>
    </row>
    <row r="198">
      <c r="A198" s="25" t="n"/>
      <c r="B198" s="22" t="n"/>
      <c r="C198" s="22" t="n"/>
      <c r="D198" s="26" t="n"/>
      <c r="E198" s="26" t="n"/>
      <c r="F198" s="27" t="n"/>
      <c r="G198" s="13">
        <f>IF(OR($D198="",$E198=""),0,ROUND(MOD($E198-$D198,1)*24-N($F198)/60,2))</f>
        <v/>
      </c>
      <c r="H198" s="22" t="n"/>
      <c r="I198" s="15">
        <f>IF(OR($B198="",$H198&lt;&gt;'Projekte'!$E$3),0,$G198*IFERROR(VLOOKUP($B198,'Projekte'!$A$3:$C$12,3,FALSE),0))</f>
        <v/>
      </c>
      <c r="J198" s="22" t="n"/>
    </row>
    <row r="199">
      <c r="A199" s="28" t="n"/>
      <c r="B199" s="23" t="n"/>
      <c r="C199" s="23" t="n"/>
      <c r="D199" s="29" t="n"/>
      <c r="E199" s="29" t="n"/>
      <c r="F199" s="30" t="n"/>
      <c r="G199" s="17">
        <f>IF(OR($D199="",$E199=""),0,ROUND(MOD($E199-$D199,1)*24-N($F199)/60,2))</f>
        <v/>
      </c>
      <c r="H199" s="23" t="n"/>
      <c r="I199" s="19">
        <f>IF(OR($B199="",$H199&lt;&gt;'Projekte'!$E$3),0,$G199*IFERROR(VLOOKUP($B199,'Projekte'!$A$3:$C$12,3,FALSE),0))</f>
        <v/>
      </c>
      <c r="J199" s="23" t="n"/>
    </row>
    <row r="200">
      <c r="A200" s="25" t="n"/>
      <c r="B200" s="22" t="n"/>
      <c r="C200" s="22" t="n"/>
      <c r="D200" s="26" t="n"/>
      <c r="E200" s="26" t="n"/>
      <c r="F200" s="27" t="n"/>
      <c r="G200" s="13">
        <f>IF(OR($D200="",$E200=""),0,ROUND(MOD($E200-$D200,1)*24-N($F200)/60,2))</f>
        <v/>
      </c>
      <c r="H200" s="22" t="n"/>
      <c r="I200" s="15">
        <f>IF(OR($B200="",$H200&lt;&gt;'Projekte'!$E$3),0,$G200*IFERROR(VLOOKUP($B200,'Projekte'!$A$3:$C$12,3,FALSE),0))</f>
        <v/>
      </c>
      <c r="J200" s="22" t="n"/>
    </row>
  </sheetData>
  <conditionalFormatting sqref="A10:J200">
    <cfRule type="expression" priority="1" dxfId="2">
      <formula>AND($A10&lt;&gt;"",$H10='Projekte'!$E$4)</formula>
    </cfRule>
  </conditionalFormatting>
  <conditionalFormatting sqref="G10:G200">
    <cfRule type="expression" priority="2" dxfId="1">
      <formula>AND($A10&lt;&gt;"",$G10&gt;6)</formula>
    </cfRule>
  </conditionalFormatting>
  <dataValidations count="2">
    <dataValidation sqref="B10:B200" showDropDown="0" showInputMessage="0" showErrorMessage="1" allowBlank="1" type="list">
      <formula1>'Projekte'!$A$3:$A$12</formula1>
    </dataValidation>
    <dataValidation sqref="H10:H200" showDropDown="0" showInputMessage="0" showErrorMessage="1" allowBlank="1" type="list">
      <formula1>'Projekte'!$E$3:$E$4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3" customWidth="1" min="4" max="4"/>
    <col width="10" customWidth="1" min="5" max="5"/>
  </cols>
  <sheetData>
    <row r="1" ht="26" customHeight="1">
      <c r="A1" s="1" t="inlineStr">
        <is>
          <t>WEEKORA · Stundenzettel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1" t="inlineStr">
        <is>
          <t>Projekt</t>
        </is>
      </c>
      <c r="B2" s="11" t="inlineStr">
        <is>
          <t>Kunde</t>
        </is>
      </c>
      <c r="C2" s="11" t="inlineStr">
        <is>
          <t>Stundensatz</t>
        </is>
      </c>
      <c r="D2" s="11" t="inlineStr"/>
      <c r="E2" s="11" t="inlineStr">
        <is>
          <t>Abrechenbar</t>
        </is>
      </c>
    </row>
    <row r="3">
      <c r="A3" s="22" t="inlineStr">
        <is>
          <t>Website-Relaunch</t>
        </is>
      </c>
      <c r="B3" s="22" t="inlineStr">
        <is>
          <t>Harbor Foods</t>
        </is>
      </c>
      <c r="C3" s="15" t="n">
        <v>85</v>
      </c>
      <c r="D3" s="22" t="n"/>
      <c r="E3" s="22" t="inlineStr">
        <is>
          <t>Ja</t>
        </is>
      </c>
    </row>
    <row r="4">
      <c r="A4" s="23" t="inlineStr">
        <is>
          <t>Brand guide</t>
        </is>
      </c>
      <c r="B4" s="23" t="inlineStr">
        <is>
          <t>Pine &amp; Co</t>
        </is>
      </c>
      <c r="C4" s="19" t="n">
        <v>75</v>
      </c>
      <c r="D4" s="23" t="n"/>
      <c r="E4" s="23" t="inlineStr">
        <is>
          <t>Nein</t>
        </is>
      </c>
    </row>
    <row r="5">
      <c r="A5" s="22" t="inlineStr">
        <is>
          <t>Support-Pauschale</t>
        </is>
      </c>
      <c r="B5" s="22" t="inlineStr">
        <is>
          <t>Oakridge Clinic</t>
        </is>
      </c>
      <c r="C5" s="15" t="n">
        <v>60</v>
      </c>
      <c r="D5" s="22" t="n"/>
      <c r="E5" s="22" t="n"/>
    </row>
    <row r="6">
      <c r="A6" s="23" t="inlineStr">
        <is>
          <t>Intern</t>
        </is>
      </c>
      <c r="B6" s="23" t="inlineStr">
        <is>
          <t>—</t>
        </is>
      </c>
      <c r="C6" s="19" t="n">
        <v>0</v>
      </c>
      <c r="D6" s="23" t="n"/>
      <c r="E6" s="23" t="n"/>
    </row>
    <row r="7">
      <c r="A7" s="22" t="n"/>
      <c r="B7" s="22" t="n"/>
      <c r="C7" s="15" t="n"/>
      <c r="D7" s="22" t="n"/>
      <c r="E7" s="22" t="n"/>
    </row>
    <row r="8">
      <c r="A8" s="23" t="n"/>
      <c r="B8" s="23" t="n"/>
      <c r="C8" s="19" t="n"/>
      <c r="D8" s="23" t="n"/>
      <c r="E8" s="23" t="n"/>
    </row>
    <row r="9">
      <c r="A9" s="22" t="n"/>
      <c r="B9" s="22" t="n"/>
      <c r="C9" s="15" t="n"/>
      <c r="D9" s="22" t="n"/>
      <c r="E9" s="22" t="n"/>
    </row>
    <row r="10">
      <c r="A10" s="23" t="n"/>
      <c r="B10" s="23" t="n"/>
      <c r="C10" s="19" t="n"/>
      <c r="D10" s="23" t="n"/>
      <c r="E10" s="23" t="n"/>
    </row>
    <row r="11">
      <c r="A11" s="22" t="n"/>
      <c r="B11" s="22" t="n"/>
      <c r="C11" s="15" t="n"/>
      <c r="D11" s="22" t="n"/>
      <c r="E11" s="22" t="n"/>
    </row>
    <row r="12">
      <c r="A12" s="23" t="n"/>
      <c r="B12" s="23" t="n"/>
      <c r="C12" s="19" t="n"/>
      <c r="D12" s="23" t="n"/>
      <c r="E12" s="23" t="n"/>
    </row>
    <row r="13"/>
    <row r="14">
      <c r="A14" s="31" t="inlineStr">
        <is>
          <t>Projekte und Stundensätze hier eintragen – das Projekt-Dropdown und die Registerkarte Woche folgen dieser Liste.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2026-10-25T19:43:00Z</dcterms:created>
  <dcterms:modified xsi:type="dcterms:W3CDTF">2026-10-25T19:43:00Z</dcterms:modified>
</cp:coreProperties>
</file>