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s" sheetId="1" state="visible" r:id="rId1"/>
    <sheet name="Sales" sheetId="2" state="visible" r:id="rId2"/>
    <sheet name="Monthly" sheetId="3" state="visible" r:id="rId3"/>
    <sheet name="Lis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yyyy-mm-dd"/>
    <numFmt numFmtId="166" formatCode="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4" fontId="4" fillId="4" borderId="1" pivotButton="0" quotePrefix="0" xfId="0"/>
    <xf numFmtId="9" fontId="4" fillId="4" borderId="1" pivotButton="0" quotePrefix="0" xfId="0"/>
    <xf numFmtId="1" fontId="8" fillId="0" borderId="1" pivotButton="0" quotePrefix="0" xfId="0"/>
    <xf numFmtId="165" fontId="4" fillId="0" borderId="1" pivotButton="0" quotePrefix="0" xfId="0"/>
    <xf numFmtId="165" fontId="4" fillId="4" borderId="1" pivotButton="0" quotePrefix="0" xfId="0"/>
    <xf numFmtId="166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I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12" customWidth="1" min="4" max="4"/>
    <col width="13" customWidth="1" min="5" max="5"/>
    <col width="13" customWidth="1" min="6" max="6"/>
    <col width="12" customWidth="1" min="7" max="7"/>
    <col width="12" customWidth="1" min="8" max="8"/>
    <col width="11" customWidth="1" min="9" max="9"/>
  </cols>
  <sheetData>
    <row r="1" ht="26" customHeight="1">
      <c r="A1" s="1" t="inlineStr">
        <is>
          <t>COMMORA · Commission Tracker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sheetorial.com</t>
        </is>
      </c>
    </row>
    <row r="3">
      <c r="A3" s="4" t="inlineStr">
        <is>
          <t>Commission plan by rep</t>
        </is>
      </c>
    </row>
    <row r="4">
      <c r="A4" s="5" t="inlineStr">
        <is>
          <t>Base rate up to quota, accelerator rate on sales above quota. Totals compute from Sales.</t>
        </is>
      </c>
    </row>
    <row r="6">
      <c r="A6" s="6" t="inlineStr">
        <is>
          <t>Total sales</t>
        </is>
      </c>
      <c r="B6" s="7">
        <f>SUM($E$10:$E$25)</f>
        <v/>
      </c>
      <c r="C6" s="6" t="inlineStr">
        <is>
          <t>Commission earned</t>
        </is>
      </c>
      <c r="D6" s="7">
        <f>SUM($F$10:$F$25)</f>
        <v/>
      </c>
      <c r="E6" s="6" t="inlineStr">
        <is>
          <t>Still owed</t>
        </is>
      </c>
      <c r="F6" s="7">
        <f>SUM($H$10:$H$25)</f>
        <v/>
      </c>
    </row>
    <row r="9" ht="20" customHeight="1">
      <c r="A9" s="8" t="inlineStr">
        <is>
          <t>Rep</t>
        </is>
      </c>
      <c r="B9" s="8" t="inlineStr">
        <is>
          <t>Quota</t>
        </is>
      </c>
      <c r="C9" s="8" t="inlineStr">
        <is>
          <t>Base rate</t>
        </is>
      </c>
      <c r="D9" s="8" t="inlineStr">
        <is>
          <t>Accelerator</t>
        </is>
      </c>
      <c r="E9" s="8" t="inlineStr">
        <is>
          <t>Sales</t>
        </is>
      </c>
      <c r="F9" s="8" t="inlineStr">
        <is>
          <t>Commission</t>
        </is>
      </c>
      <c r="G9" s="8" t="inlineStr">
        <is>
          <t>Paid</t>
        </is>
      </c>
      <c r="H9" s="8" t="inlineStr">
        <is>
          <t>Owed</t>
        </is>
      </c>
      <c r="I9" s="8" t="inlineStr">
        <is>
          <t>% of quota</t>
        </is>
      </c>
    </row>
    <row r="10">
      <c r="A10" s="9" t="inlineStr">
        <is>
          <t>Dana Reed</t>
        </is>
      </c>
      <c r="B10" s="10" t="n">
        <v>60000</v>
      </c>
      <c r="C10" s="11" t="n">
        <v>0.08</v>
      </c>
      <c r="D10" s="11" t="n">
        <v>0.12</v>
      </c>
      <c r="E10" s="10">
        <f>SUMIF(Sales!$B:$B,$A10,Sales!$F:$F)</f>
        <v/>
      </c>
      <c r="F10" s="10">
        <f>IF($A10="","",MIN($E10,$B10)*$C10+MAX(0,$E10-$B10)*$D10)</f>
        <v/>
      </c>
      <c r="G10" s="10">
        <f>IF($A10="","",IFERROR($F10*SUMIFS(Sales!$F:$F,Sales!$B:$B,$A10,Sales!$H:$H,Lists!$A$4)/$E10,0))</f>
        <v/>
      </c>
      <c r="H10" s="10">
        <f>IF($A10="","",$F10-$G10)</f>
        <v/>
      </c>
      <c r="I10" s="11">
        <f>IF($A10="","",IFERROR($E10/$B10,0))</f>
        <v/>
      </c>
    </row>
    <row r="11">
      <c r="A11" s="12" t="inlineStr">
        <is>
          <t>Lee Park</t>
        </is>
      </c>
      <c r="B11" s="13" t="n">
        <v>50000</v>
      </c>
      <c r="C11" s="14" t="n">
        <v>0.08</v>
      </c>
      <c r="D11" s="14" t="n">
        <v>0.12</v>
      </c>
      <c r="E11" s="13">
        <f>SUMIF(Sales!$B:$B,$A11,Sales!$F:$F)</f>
        <v/>
      </c>
      <c r="F11" s="13">
        <f>IF($A11="","",MIN($E11,$B11)*$C11+MAX(0,$E11-$B11)*$D11)</f>
        <v/>
      </c>
      <c r="G11" s="13">
        <f>IF($A11="","",IFERROR($F11*SUMIFS(Sales!$F:$F,Sales!$B:$B,$A11,Sales!$H:$H,Lists!$A$4)/$E11,0))</f>
        <v/>
      </c>
      <c r="H11" s="13">
        <f>IF($A11="","",$F11-$G11)</f>
        <v/>
      </c>
      <c r="I11" s="14">
        <f>IF($A11="","",IFERROR($E11/$B11,0))</f>
        <v/>
      </c>
    </row>
    <row r="12">
      <c r="A12" s="9" t="inlineStr">
        <is>
          <t>Sam Ortiz</t>
        </is>
      </c>
      <c r="B12" s="10" t="n">
        <v>45000</v>
      </c>
      <c r="C12" s="11" t="n">
        <v>0.07000000000000001</v>
      </c>
      <c r="D12" s="11" t="n">
        <v>0.1</v>
      </c>
      <c r="E12" s="10">
        <f>SUMIF(Sales!$B:$B,$A12,Sales!$F:$F)</f>
        <v/>
      </c>
      <c r="F12" s="10">
        <f>IF($A12="","",MIN($E12,$B12)*$C12+MAX(0,$E12-$B12)*$D12)</f>
        <v/>
      </c>
      <c r="G12" s="10">
        <f>IF($A12="","",IFERROR($F12*SUMIFS(Sales!$F:$F,Sales!$B:$B,$A12,Sales!$H:$H,Lists!$A$4)/$E12,0))</f>
        <v/>
      </c>
      <c r="H12" s="10">
        <f>IF($A12="","",$F12-$G12)</f>
        <v/>
      </c>
      <c r="I12" s="11">
        <f>IF($A12="","",IFERROR($E12/$B12,0))</f>
        <v/>
      </c>
    </row>
    <row r="13">
      <c r="A13" s="12" t="inlineStr">
        <is>
          <t>Alex Kim</t>
        </is>
      </c>
      <c r="B13" s="13" t="n">
        <v>40000</v>
      </c>
      <c r="C13" s="14" t="n">
        <v>0.07000000000000001</v>
      </c>
      <c r="D13" s="14" t="n">
        <v>0.1</v>
      </c>
      <c r="E13" s="13">
        <f>SUMIF(Sales!$B:$B,$A13,Sales!$F:$F)</f>
        <v/>
      </c>
      <c r="F13" s="13">
        <f>IF($A13="","",MIN($E13,$B13)*$C13+MAX(0,$E13-$B13)*$D13)</f>
        <v/>
      </c>
      <c r="G13" s="13">
        <f>IF($A13="","",IFERROR($F13*SUMIFS(Sales!$F:$F,Sales!$B:$B,$A13,Sales!$H:$H,Lists!$A$4)/$E13,0))</f>
        <v/>
      </c>
      <c r="H13" s="13">
        <f>IF($A13="","",$F13-$G13)</f>
        <v/>
      </c>
      <c r="I13" s="14">
        <f>IF($A13="","",IFERROR($E13/$B13,0))</f>
        <v/>
      </c>
    </row>
    <row r="14">
      <c r="A14" s="9" t="inlineStr">
        <is>
          <t>Maya Lane</t>
        </is>
      </c>
      <c r="B14" s="10" t="n">
        <v>40000</v>
      </c>
      <c r="C14" s="11" t="n">
        <v>0.06</v>
      </c>
      <c r="D14" s="11" t="n">
        <v>0.09</v>
      </c>
      <c r="E14" s="10">
        <f>SUMIF(Sales!$B:$B,$A14,Sales!$F:$F)</f>
        <v/>
      </c>
      <c r="F14" s="10">
        <f>IF($A14="","",MIN($E14,$B14)*$C14+MAX(0,$E14-$B14)*$D14)</f>
        <v/>
      </c>
      <c r="G14" s="10">
        <f>IF($A14="","",IFERROR($F14*SUMIFS(Sales!$F:$F,Sales!$B:$B,$A14,Sales!$H:$H,Lists!$A$4)/$E14,0))</f>
        <v/>
      </c>
      <c r="H14" s="10">
        <f>IF($A14="","",$F14-$G14)</f>
        <v/>
      </c>
      <c r="I14" s="11">
        <f>IF($A14="","",IFERROR($E14/$B14,0))</f>
        <v/>
      </c>
    </row>
    <row r="15">
      <c r="A15" s="9" t="n"/>
      <c r="B15" s="10" t="n"/>
      <c r="C15" s="11" t="n"/>
      <c r="D15" s="11" t="n"/>
      <c r="E15" s="10">
        <f>SUMIF(Sales!$B:$B,$A15,Sales!$F:$F)</f>
        <v/>
      </c>
      <c r="F15" s="10">
        <f>IF($A15="","",MIN($E15,$B15)*$C15+MAX(0,$E15-$B15)*$D15)</f>
        <v/>
      </c>
      <c r="G15" s="10">
        <f>IF($A15="","",IFERROR($F15*SUMIFS(Sales!$F:$F,Sales!$B:$B,$A15,Sales!$H:$H,Lists!$A$4)/$E15,0))</f>
        <v/>
      </c>
      <c r="H15" s="10">
        <f>IF($A15="","",$F15-$G15)</f>
        <v/>
      </c>
      <c r="I15" s="11">
        <f>IF($A15="","",IFERROR($E15/$B15,0))</f>
        <v/>
      </c>
    </row>
    <row r="16">
      <c r="A16" s="12" t="n"/>
      <c r="B16" s="13" t="n"/>
      <c r="C16" s="14" t="n"/>
      <c r="D16" s="14" t="n"/>
      <c r="E16" s="13">
        <f>SUMIF(Sales!$B:$B,$A16,Sales!$F:$F)</f>
        <v/>
      </c>
      <c r="F16" s="13">
        <f>IF($A16="","",MIN($E16,$B16)*$C16+MAX(0,$E16-$B16)*$D16)</f>
        <v/>
      </c>
      <c r="G16" s="13">
        <f>IF($A16="","",IFERROR($F16*SUMIFS(Sales!$F:$F,Sales!$B:$B,$A16,Sales!$H:$H,Lists!$A$4)/$E16,0))</f>
        <v/>
      </c>
      <c r="H16" s="13">
        <f>IF($A16="","",$F16-$G16)</f>
        <v/>
      </c>
      <c r="I16" s="14">
        <f>IF($A16="","",IFERROR($E16/$B16,0))</f>
        <v/>
      </c>
    </row>
    <row r="17">
      <c r="A17" s="9" t="n"/>
      <c r="B17" s="10" t="n"/>
      <c r="C17" s="11" t="n"/>
      <c r="D17" s="11" t="n"/>
      <c r="E17" s="10">
        <f>SUMIF(Sales!$B:$B,$A17,Sales!$F:$F)</f>
        <v/>
      </c>
      <c r="F17" s="10">
        <f>IF($A17="","",MIN($E17,$B17)*$C17+MAX(0,$E17-$B17)*$D17)</f>
        <v/>
      </c>
      <c r="G17" s="10">
        <f>IF($A17="","",IFERROR($F17*SUMIFS(Sales!$F:$F,Sales!$B:$B,$A17,Sales!$H:$H,Lists!$A$4)/$E17,0))</f>
        <v/>
      </c>
      <c r="H17" s="10">
        <f>IF($A17="","",$F17-$G17)</f>
        <v/>
      </c>
      <c r="I17" s="11">
        <f>IF($A17="","",IFERROR($E17/$B17,0))</f>
        <v/>
      </c>
    </row>
    <row r="18">
      <c r="A18" s="12" t="n"/>
      <c r="B18" s="13" t="n"/>
      <c r="C18" s="14" t="n"/>
      <c r="D18" s="14" t="n"/>
      <c r="E18" s="13">
        <f>SUMIF(Sales!$B:$B,$A18,Sales!$F:$F)</f>
        <v/>
      </c>
      <c r="F18" s="13">
        <f>IF($A18="","",MIN($E18,$B18)*$C18+MAX(0,$E18-$B18)*$D18)</f>
        <v/>
      </c>
      <c r="G18" s="13">
        <f>IF($A18="","",IFERROR($F18*SUMIFS(Sales!$F:$F,Sales!$B:$B,$A18,Sales!$H:$H,Lists!$A$4)/$E18,0))</f>
        <v/>
      </c>
      <c r="H18" s="13">
        <f>IF($A18="","",$F18-$G18)</f>
        <v/>
      </c>
      <c r="I18" s="14">
        <f>IF($A18="","",IFERROR($E18/$B18,0))</f>
        <v/>
      </c>
    </row>
    <row r="19">
      <c r="A19" s="9" t="n"/>
      <c r="B19" s="10" t="n"/>
      <c r="C19" s="11" t="n"/>
      <c r="D19" s="11" t="n"/>
      <c r="E19" s="10">
        <f>SUMIF(Sales!$B:$B,$A19,Sales!$F:$F)</f>
        <v/>
      </c>
      <c r="F19" s="10">
        <f>IF($A19="","",MIN($E19,$B19)*$C19+MAX(0,$E19-$B19)*$D19)</f>
        <v/>
      </c>
      <c r="G19" s="10">
        <f>IF($A19="","",IFERROR($F19*SUMIFS(Sales!$F:$F,Sales!$B:$B,$A19,Sales!$H:$H,Lists!$A$4)/$E19,0))</f>
        <v/>
      </c>
      <c r="H19" s="10">
        <f>IF($A19="","",$F19-$G19)</f>
        <v/>
      </c>
      <c r="I19" s="11">
        <f>IF($A19="","",IFERROR($E19/$B19,0))</f>
        <v/>
      </c>
    </row>
    <row r="20">
      <c r="A20" s="12" t="n"/>
      <c r="B20" s="13" t="n"/>
      <c r="C20" s="14" t="n"/>
      <c r="D20" s="14" t="n"/>
      <c r="E20" s="13">
        <f>SUMIF(Sales!$B:$B,$A20,Sales!$F:$F)</f>
        <v/>
      </c>
      <c r="F20" s="13">
        <f>IF($A20="","",MIN($E20,$B20)*$C20+MAX(0,$E20-$B20)*$D20)</f>
        <v/>
      </c>
      <c r="G20" s="13">
        <f>IF($A20="","",IFERROR($F20*SUMIFS(Sales!$F:$F,Sales!$B:$B,$A20,Sales!$H:$H,Lists!$A$4)/$E20,0))</f>
        <v/>
      </c>
      <c r="H20" s="13">
        <f>IF($A20="","",$F20-$G20)</f>
        <v/>
      </c>
      <c r="I20" s="14">
        <f>IF($A20="","",IFERROR($E20/$B20,0))</f>
        <v/>
      </c>
    </row>
    <row r="21">
      <c r="A21" s="9" t="n"/>
      <c r="B21" s="10" t="n"/>
      <c r="C21" s="11" t="n"/>
      <c r="D21" s="11" t="n"/>
      <c r="E21" s="10">
        <f>SUMIF(Sales!$B:$B,$A21,Sales!$F:$F)</f>
        <v/>
      </c>
      <c r="F21" s="10">
        <f>IF($A21="","",MIN($E21,$B21)*$C21+MAX(0,$E21-$B21)*$D21)</f>
        <v/>
      </c>
      <c r="G21" s="10">
        <f>IF($A21="","",IFERROR($F21*SUMIFS(Sales!$F:$F,Sales!$B:$B,$A21,Sales!$H:$H,Lists!$A$4)/$E21,0))</f>
        <v/>
      </c>
      <c r="H21" s="10">
        <f>IF($A21="","",$F21-$G21)</f>
        <v/>
      </c>
      <c r="I21" s="11">
        <f>IF($A21="","",IFERROR($E21/$B21,0))</f>
        <v/>
      </c>
    </row>
    <row r="22">
      <c r="A22" s="12" t="n"/>
      <c r="B22" s="13" t="n"/>
      <c r="C22" s="14" t="n"/>
      <c r="D22" s="14" t="n"/>
      <c r="E22" s="13">
        <f>SUMIF(Sales!$B:$B,$A22,Sales!$F:$F)</f>
        <v/>
      </c>
      <c r="F22" s="13">
        <f>IF($A22="","",MIN($E22,$B22)*$C22+MAX(0,$E22-$B22)*$D22)</f>
        <v/>
      </c>
      <c r="G22" s="13">
        <f>IF($A22="","",IFERROR($F22*SUMIFS(Sales!$F:$F,Sales!$B:$B,$A22,Sales!$H:$H,Lists!$A$4)/$E22,0))</f>
        <v/>
      </c>
      <c r="H22" s="13">
        <f>IF($A22="","",$F22-$G22)</f>
        <v/>
      </c>
      <c r="I22" s="14">
        <f>IF($A22="","",IFERROR($E22/$B22,0))</f>
        <v/>
      </c>
    </row>
    <row r="23">
      <c r="A23" s="9" t="n"/>
      <c r="B23" s="10" t="n"/>
      <c r="C23" s="11" t="n"/>
      <c r="D23" s="11" t="n"/>
      <c r="E23" s="10">
        <f>SUMIF(Sales!$B:$B,$A23,Sales!$F:$F)</f>
        <v/>
      </c>
      <c r="F23" s="10">
        <f>IF($A23="","",MIN($E23,$B23)*$C23+MAX(0,$E23-$B23)*$D23)</f>
        <v/>
      </c>
      <c r="G23" s="10">
        <f>IF($A23="","",IFERROR($F23*SUMIFS(Sales!$F:$F,Sales!$B:$B,$A23,Sales!$H:$H,Lists!$A$4)/$E23,0))</f>
        <v/>
      </c>
      <c r="H23" s="10">
        <f>IF($A23="","",$F23-$G23)</f>
        <v/>
      </c>
      <c r="I23" s="11">
        <f>IF($A23="","",IFERROR($E23/$B23,0))</f>
        <v/>
      </c>
    </row>
    <row r="24">
      <c r="A24" s="12" t="n"/>
      <c r="B24" s="13" t="n"/>
      <c r="C24" s="14" t="n"/>
      <c r="D24" s="14" t="n"/>
      <c r="E24" s="13">
        <f>SUMIF(Sales!$B:$B,$A24,Sales!$F:$F)</f>
        <v/>
      </c>
      <c r="F24" s="13">
        <f>IF($A24="","",MIN($E24,$B24)*$C24+MAX(0,$E24-$B24)*$D24)</f>
        <v/>
      </c>
      <c r="G24" s="13">
        <f>IF($A24="","",IFERROR($F24*SUMIFS(Sales!$F:$F,Sales!$B:$B,$A24,Sales!$H:$H,Lists!$A$4)/$E24,0))</f>
        <v/>
      </c>
      <c r="H24" s="13">
        <f>IF($A24="","",$F24-$G24)</f>
        <v/>
      </c>
      <c r="I24" s="14">
        <f>IF($A24="","",IFERROR($E24/$B24,0))</f>
        <v/>
      </c>
    </row>
    <row r="25">
      <c r="A25" s="9" t="n"/>
      <c r="B25" s="10" t="n"/>
      <c r="C25" s="11" t="n"/>
      <c r="D25" s="11" t="n"/>
      <c r="E25" s="10">
        <f>SUMIF(Sales!$B:$B,$A25,Sales!$F:$F)</f>
        <v/>
      </c>
      <c r="F25" s="10">
        <f>IF($A25="","",MIN($E25,$B25)*$C25+MAX(0,$E25-$B25)*$D25)</f>
        <v/>
      </c>
      <c r="G25" s="10">
        <f>IF($A25="","",IFERROR($F25*SUMIFS(Sales!$F:$F,Sales!$B:$B,$A25,Sales!$H:$H,Lists!$A$4)/$E25,0))</f>
        <v/>
      </c>
      <c r="H25" s="10">
        <f>IF($A25="","",$F25-$G25)</f>
        <v/>
      </c>
      <c r="I25" s="11">
        <f>IF($A25="","",IFERROR($E25/$B25,0))</f>
        <v/>
      </c>
    </row>
  </sheetData>
  <conditionalFormatting sqref="A10:I25">
    <cfRule type="expression" priority="1" dxfId="0">
      <formula>AND($A10&lt;&gt;"",$I10&gt;=1)</formula>
    </cfRule>
    <cfRule type="expression" priority="2" dxfId="1">
      <formula>AND($A10&lt;&gt;"",$I10&lt;0.5)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10" customWidth="1" min="4" max="4"/>
    <col width="15" customWidth="1" min="5" max="5"/>
    <col width="12" customWidth="1" min="6" max="6"/>
    <col width="14" customWidth="1" min="7" max="7"/>
    <col width="14" customWidth="1" min="8" max="8"/>
    <col width="18" customWidth="1" min="9" max="9"/>
  </cols>
  <sheetData>
    <row r="1" ht="26" customHeight="1">
      <c r="A1" s="1" t="inlineStr">
        <is>
          <t>COMMORA · Commission Tracker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sheetorial.com</t>
        </is>
      </c>
    </row>
    <row r="3">
      <c r="A3" s="4" t="inlineStr">
        <is>
          <t>Closed sales</t>
        </is>
      </c>
    </row>
    <row r="4">
      <c r="A4" s="5" t="inlineStr">
        <is>
          <t>One row per closed deal. Est. commission uses the rep base rate; Reps applies the accelerator.</t>
        </is>
      </c>
    </row>
    <row r="6">
      <c r="A6" s="6" t="inlineStr">
        <is>
          <t>Deals</t>
        </is>
      </c>
      <c r="B6" s="15">
        <f>COUNTA($A$10:$A$120)</f>
        <v/>
      </c>
      <c r="C6" s="6" t="inlineStr">
        <is>
          <t>Sales value</t>
        </is>
      </c>
      <c r="D6" s="7">
        <f>SUM($F$10:$F$120)</f>
        <v/>
      </c>
      <c r="E6" s="6" t="inlineStr">
        <is>
          <t>Unpaid deals</t>
        </is>
      </c>
      <c r="F6" s="15">
        <f>COUNTIF($H$10:$H$120,Lists!$A$3)</f>
        <v/>
      </c>
    </row>
    <row r="9" ht="20" customHeight="1">
      <c r="A9" s="8" t="inlineStr">
        <is>
          <t>Close date</t>
        </is>
      </c>
      <c r="B9" s="8" t="inlineStr">
        <is>
          <t>Rep</t>
        </is>
      </c>
      <c r="C9" s="8" t="inlineStr">
        <is>
          <t>Client</t>
        </is>
      </c>
      <c r="D9" s="8" t="inlineStr">
        <is>
          <t>Region</t>
        </is>
      </c>
      <c r="E9" s="8" t="inlineStr">
        <is>
          <t>Product</t>
        </is>
      </c>
      <c r="F9" s="8" t="inlineStr">
        <is>
          <t>Sale amount</t>
        </is>
      </c>
      <c r="G9" s="8" t="inlineStr">
        <is>
          <t>Est. commission</t>
        </is>
      </c>
      <c r="H9" s="8" t="inlineStr">
        <is>
          <t>Payout status</t>
        </is>
      </c>
      <c r="I9" s="8" t="inlineStr">
        <is>
          <t>Notes</t>
        </is>
      </c>
    </row>
    <row r="10">
      <c r="A10" s="16" t="n">
        <v>46031</v>
      </c>
      <c r="B10" s="9" t="inlineStr">
        <is>
          <t>Dana Reed</t>
        </is>
      </c>
      <c r="C10" s="9" t="inlineStr">
        <is>
          <t>Harbor Foods</t>
        </is>
      </c>
      <c r="D10" s="9" t="inlineStr">
        <is>
          <t>North</t>
        </is>
      </c>
      <c r="E10" s="9" t="inlineStr">
        <is>
          <t>Annual plan</t>
        </is>
      </c>
      <c r="F10" s="10" t="n">
        <v>14200</v>
      </c>
      <c r="G10" s="10">
        <f>IF(OR($B10="",$F10=""),"",$F10*IFERROR(VLOOKUP($B10,Reps!$A$10:$C$25,3,FALSE),0))</f>
        <v/>
      </c>
      <c r="H10" s="9" t="inlineStr">
        <is>
          <t>Paid</t>
        </is>
      </c>
      <c r="I10" s="9" t="n"/>
    </row>
    <row r="11">
      <c r="A11" s="17" t="n">
        <v>46043</v>
      </c>
      <c r="B11" s="12" t="inlineStr">
        <is>
          <t>Lee Park</t>
        </is>
      </c>
      <c r="C11" s="12" t="inlineStr">
        <is>
          <t>Pine &amp; Co</t>
        </is>
      </c>
      <c r="D11" s="12" t="inlineStr">
        <is>
          <t>West</t>
        </is>
      </c>
      <c r="E11" s="12" t="inlineStr">
        <is>
          <t>Setup package</t>
        </is>
      </c>
      <c r="F11" s="13" t="n">
        <v>6800</v>
      </c>
      <c r="G11" s="13">
        <f>IF(OR($B11="",$F11=""),"",$F11*IFERROR(VLOOKUP($B11,Reps!$A$10:$C$25,3,FALSE),0))</f>
        <v/>
      </c>
      <c r="H11" s="12" t="inlineStr">
        <is>
          <t>Paid</t>
        </is>
      </c>
      <c r="I11" s="12" t="n"/>
    </row>
    <row r="12">
      <c r="A12" s="16" t="n">
        <v>46057</v>
      </c>
      <c r="B12" s="9" t="inlineStr">
        <is>
          <t>Sam Ortiz</t>
        </is>
      </c>
      <c r="C12" s="9" t="inlineStr">
        <is>
          <t>Brightline Ltd</t>
        </is>
      </c>
      <c r="D12" s="9" t="inlineStr">
        <is>
          <t>South</t>
        </is>
      </c>
      <c r="E12" s="9" t="inlineStr">
        <is>
          <t>Annual plan</t>
        </is>
      </c>
      <c r="F12" s="10" t="n">
        <v>11500</v>
      </c>
      <c r="G12" s="10">
        <f>IF(OR($B12="",$F12=""),"",$F12*IFERROR(VLOOKUP($B12,Reps!$A$10:$C$25,3,FALSE),0))</f>
        <v/>
      </c>
      <c r="H12" s="9" t="inlineStr">
        <is>
          <t>Paid</t>
        </is>
      </c>
      <c r="I12" s="9" t="n"/>
    </row>
    <row r="13">
      <c r="A13" s="17" t="n">
        <v>46071</v>
      </c>
      <c r="B13" s="12" t="inlineStr">
        <is>
          <t>Alex Kim</t>
        </is>
      </c>
      <c r="C13" s="12" t="inlineStr">
        <is>
          <t>Oakridge Clinic</t>
        </is>
      </c>
      <c r="D13" s="12" t="inlineStr">
        <is>
          <t>East</t>
        </is>
      </c>
      <c r="E13" s="12" t="inlineStr">
        <is>
          <t>Support add-on</t>
        </is>
      </c>
      <c r="F13" s="13" t="n">
        <v>3900</v>
      </c>
      <c r="G13" s="13">
        <f>IF(OR($B13="",$F13=""),"",$F13*IFERROR(VLOOKUP($B13,Reps!$A$10:$C$25,3,FALSE),0))</f>
        <v/>
      </c>
      <c r="H13" s="12" t="inlineStr">
        <is>
          <t>Paid</t>
        </is>
      </c>
      <c r="I13" s="12" t="n"/>
    </row>
    <row r="14">
      <c r="A14" s="16" t="n">
        <v>46084</v>
      </c>
      <c r="B14" s="9" t="inlineStr">
        <is>
          <t>Dana Reed</t>
        </is>
      </c>
      <c r="C14" s="9" t="inlineStr">
        <is>
          <t>Summit Retail</t>
        </is>
      </c>
      <c r="D14" s="9" t="inlineStr">
        <is>
          <t>North</t>
        </is>
      </c>
      <c r="E14" s="9" t="inlineStr">
        <is>
          <t>Annual plan</t>
        </is>
      </c>
      <c r="F14" s="10" t="n">
        <v>18600</v>
      </c>
      <c r="G14" s="10">
        <f>IF(OR($B14="",$F14=""),"",$F14*IFERROR(VLOOKUP($B14,Reps!$A$10:$C$25,3,FALSE),0))</f>
        <v/>
      </c>
      <c r="H14" s="9" t="inlineStr">
        <is>
          <t>Paid</t>
        </is>
      </c>
      <c r="I14" s="9" t="inlineStr">
        <is>
          <t>Multi-year</t>
        </is>
      </c>
    </row>
    <row r="15">
      <c r="A15" s="17" t="n">
        <v>46098</v>
      </c>
      <c r="B15" s="12" t="inlineStr">
        <is>
          <t>Maya Lane</t>
        </is>
      </c>
      <c r="C15" s="12" t="inlineStr">
        <is>
          <t>Bluewater Inc</t>
        </is>
      </c>
      <c r="D15" s="12" t="inlineStr">
        <is>
          <t>Online</t>
        </is>
      </c>
      <c r="E15" s="12" t="inlineStr">
        <is>
          <t>Setup package</t>
        </is>
      </c>
      <c r="F15" s="13" t="n">
        <v>5200</v>
      </c>
      <c r="G15" s="13">
        <f>IF(OR($B15="",$F15=""),"",$F15*IFERROR(VLOOKUP($B15,Reps!$A$10:$C$25,3,FALSE),0))</f>
        <v/>
      </c>
      <c r="H15" s="12" t="inlineStr">
        <is>
          <t>Paid</t>
        </is>
      </c>
      <c r="I15" s="12" t="n"/>
    </row>
    <row r="16">
      <c r="A16" s="16" t="n">
        <v>46120</v>
      </c>
      <c r="B16" s="9" t="inlineStr">
        <is>
          <t>Lee Park</t>
        </is>
      </c>
      <c r="C16" s="9" t="inlineStr">
        <is>
          <t>Cedar Logistics</t>
        </is>
      </c>
      <c r="D16" s="9" t="inlineStr">
        <is>
          <t>West</t>
        </is>
      </c>
      <c r="E16" s="9" t="inlineStr">
        <is>
          <t>Annual plan</t>
        </is>
      </c>
      <c r="F16" s="10" t="n">
        <v>16400</v>
      </c>
      <c r="G16" s="10">
        <f>IF(OR($B16="",$F16=""),"",$F16*IFERROR(VLOOKUP($B16,Reps!$A$10:$C$25,3,FALSE),0))</f>
        <v/>
      </c>
      <c r="H16" s="9" t="inlineStr">
        <is>
          <t>Unpaid</t>
        </is>
      </c>
      <c r="I16" s="9" t="n"/>
    </row>
    <row r="17">
      <c r="A17" s="17" t="n">
        <v>46134</v>
      </c>
      <c r="B17" s="12" t="inlineStr">
        <is>
          <t>Dana Reed</t>
        </is>
      </c>
      <c r="C17" s="12" t="inlineStr">
        <is>
          <t>Northgate Labs</t>
        </is>
      </c>
      <c r="D17" s="12" t="inlineStr">
        <is>
          <t>North</t>
        </is>
      </c>
      <c r="E17" s="12" t="inlineStr">
        <is>
          <t>Annual plan</t>
        </is>
      </c>
      <c r="F17" s="13" t="n">
        <v>21800</v>
      </c>
      <c r="G17" s="13">
        <f>IF(OR($B17="",$F17=""),"",$F17*IFERROR(VLOOKUP($B17,Reps!$A$10:$C$25,3,FALSE),0))</f>
        <v/>
      </c>
      <c r="H17" s="12" t="inlineStr">
        <is>
          <t>Unpaid</t>
        </is>
      </c>
      <c r="I17" s="12" t="n"/>
    </row>
    <row r="18">
      <c r="A18" s="16" t="n">
        <v>46148</v>
      </c>
      <c r="B18" s="9" t="inlineStr">
        <is>
          <t>Sam Ortiz</t>
        </is>
      </c>
      <c r="C18" s="9" t="inlineStr">
        <is>
          <t>Redfern Studio</t>
        </is>
      </c>
      <c r="D18" s="9" t="inlineStr">
        <is>
          <t>South</t>
        </is>
      </c>
      <c r="E18" s="9" t="inlineStr">
        <is>
          <t>Support add-on</t>
        </is>
      </c>
      <c r="F18" s="10" t="n">
        <v>4100</v>
      </c>
      <c r="G18" s="10">
        <f>IF(OR($B18="",$F18=""),"",$F18*IFERROR(VLOOKUP($B18,Reps!$A$10:$C$25,3,FALSE),0))</f>
        <v/>
      </c>
      <c r="H18" s="9" t="inlineStr">
        <is>
          <t>On hold</t>
        </is>
      </c>
      <c r="I18" s="9" t="inlineStr">
        <is>
          <t>Awaiting payment</t>
        </is>
      </c>
    </row>
    <row r="19">
      <c r="A19" s="17" t="n">
        <v>46161</v>
      </c>
      <c r="B19" s="12" t="inlineStr">
        <is>
          <t>Alex Kim</t>
        </is>
      </c>
      <c r="C19" s="12" t="inlineStr">
        <is>
          <t>Maple Dental</t>
        </is>
      </c>
      <c r="D19" s="12" t="inlineStr">
        <is>
          <t>East</t>
        </is>
      </c>
      <c r="E19" s="12" t="inlineStr">
        <is>
          <t>Annual plan</t>
        </is>
      </c>
      <c r="F19" s="13" t="n">
        <v>12700</v>
      </c>
      <c r="G19" s="13">
        <f>IF(OR($B19="",$F19=""),"",$F19*IFERROR(VLOOKUP($B19,Reps!$A$10:$C$25,3,FALSE),0))</f>
        <v/>
      </c>
      <c r="H19" s="12" t="inlineStr">
        <is>
          <t>Unpaid</t>
        </is>
      </c>
      <c r="I19" s="12" t="n"/>
    </row>
    <row r="20">
      <c r="A20" s="16" t="n">
        <v>46175</v>
      </c>
      <c r="B20" s="9" t="inlineStr">
        <is>
          <t>Maya Lane</t>
        </is>
      </c>
      <c r="C20" s="9" t="inlineStr">
        <is>
          <t>Atlas Fitness</t>
        </is>
      </c>
      <c r="D20" s="9" t="inlineStr">
        <is>
          <t>Online</t>
        </is>
      </c>
      <c r="E20" s="9" t="inlineStr">
        <is>
          <t>Annual plan</t>
        </is>
      </c>
      <c r="F20" s="10" t="n">
        <v>9800</v>
      </c>
      <c r="G20" s="10">
        <f>IF(OR($B20="",$F20=""),"",$F20*IFERROR(VLOOKUP($B20,Reps!$A$10:$C$25,3,FALSE),0))</f>
        <v/>
      </c>
      <c r="H20" s="9" t="inlineStr">
        <is>
          <t>Unpaid</t>
        </is>
      </c>
      <c r="I20" s="9" t="n"/>
    </row>
    <row r="21">
      <c r="A21" s="17" t="n">
        <v>46188</v>
      </c>
      <c r="B21" s="12" t="inlineStr">
        <is>
          <t>Dana Reed</t>
        </is>
      </c>
      <c r="C21" s="12" t="inlineStr">
        <is>
          <t>Riverbend Co</t>
        </is>
      </c>
      <c r="D21" s="12" t="inlineStr">
        <is>
          <t>North</t>
        </is>
      </c>
      <c r="E21" s="12" t="inlineStr">
        <is>
          <t>Setup package</t>
        </is>
      </c>
      <c r="F21" s="13" t="n">
        <v>7400</v>
      </c>
      <c r="G21" s="13">
        <f>IF(OR($B21="",$F21=""),"",$F21*IFERROR(VLOOKUP($B21,Reps!$A$10:$C$25,3,FALSE),0))</f>
        <v/>
      </c>
      <c r="H21" s="12" t="inlineStr">
        <is>
          <t>Unpaid</t>
        </is>
      </c>
      <c r="I21" s="12" t="n"/>
    </row>
    <row r="22">
      <c r="A22" s="16" t="n"/>
      <c r="B22" s="9" t="n"/>
      <c r="C22" s="9" t="n"/>
      <c r="D22" s="9" t="n"/>
      <c r="E22" s="9" t="n"/>
      <c r="F22" s="10" t="n"/>
      <c r="G22" s="10">
        <f>IF(OR($B22="",$F22=""),"",$F22*IFERROR(VLOOKUP($B22,Reps!$A$10:$C$25,3,FALSE),0))</f>
        <v/>
      </c>
      <c r="H22" s="9" t="n"/>
      <c r="I22" s="9" t="n"/>
    </row>
    <row r="23">
      <c r="A23" s="17" t="n"/>
      <c r="B23" s="12" t="n"/>
      <c r="C23" s="12" t="n"/>
      <c r="D23" s="12" t="n"/>
      <c r="E23" s="12" t="n"/>
      <c r="F23" s="13" t="n"/>
      <c r="G23" s="13">
        <f>IF(OR($B23="",$F23=""),"",$F23*IFERROR(VLOOKUP($B23,Reps!$A$10:$C$25,3,FALSE),0))</f>
        <v/>
      </c>
      <c r="H23" s="12" t="n"/>
      <c r="I23" s="12" t="n"/>
    </row>
    <row r="24">
      <c r="A24" s="16" t="n"/>
      <c r="B24" s="9" t="n"/>
      <c r="C24" s="9" t="n"/>
      <c r="D24" s="9" t="n"/>
      <c r="E24" s="9" t="n"/>
      <c r="F24" s="10" t="n"/>
      <c r="G24" s="10">
        <f>IF(OR($B24="",$F24=""),"",$F24*IFERROR(VLOOKUP($B24,Reps!$A$10:$C$25,3,FALSE),0))</f>
        <v/>
      </c>
      <c r="H24" s="9" t="n"/>
      <c r="I24" s="9" t="n"/>
    </row>
    <row r="25">
      <c r="A25" s="17" t="n"/>
      <c r="B25" s="12" t="n"/>
      <c r="C25" s="12" t="n"/>
      <c r="D25" s="12" t="n"/>
      <c r="E25" s="12" t="n"/>
      <c r="F25" s="13" t="n"/>
      <c r="G25" s="13">
        <f>IF(OR($B25="",$F25=""),"",$F25*IFERROR(VLOOKUP($B25,Reps!$A$10:$C$25,3,FALSE),0))</f>
        <v/>
      </c>
      <c r="H25" s="12" t="n"/>
      <c r="I25" s="12" t="n"/>
    </row>
    <row r="26">
      <c r="A26" s="16" t="n"/>
      <c r="B26" s="9" t="n"/>
      <c r="C26" s="9" t="n"/>
      <c r="D26" s="9" t="n"/>
      <c r="E26" s="9" t="n"/>
      <c r="F26" s="10" t="n"/>
      <c r="G26" s="10">
        <f>IF(OR($B26="",$F26=""),"",$F26*IFERROR(VLOOKUP($B26,Reps!$A$10:$C$25,3,FALSE),0))</f>
        <v/>
      </c>
      <c r="H26" s="9" t="n"/>
      <c r="I26" s="9" t="n"/>
    </row>
    <row r="27">
      <c r="A27" s="17" t="n"/>
      <c r="B27" s="12" t="n"/>
      <c r="C27" s="12" t="n"/>
      <c r="D27" s="12" t="n"/>
      <c r="E27" s="12" t="n"/>
      <c r="F27" s="13" t="n"/>
      <c r="G27" s="13">
        <f>IF(OR($B27="",$F27=""),"",$F27*IFERROR(VLOOKUP($B27,Reps!$A$10:$C$25,3,FALSE),0))</f>
        <v/>
      </c>
      <c r="H27" s="12" t="n"/>
      <c r="I27" s="12" t="n"/>
    </row>
    <row r="28">
      <c r="A28" s="16" t="n"/>
      <c r="B28" s="9" t="n"/>
      <c r="C28" s="9" t="n"/>
      <c r="D28" s="9" t="n"/>
      <c r="E28" s="9" t="n"/>
      <c r="F28" s="10" t="n"/>
      <c r="G28" s="10">
        <f>IF(OR($B28="",$F28=""),"",$F28*IFERROR(VLOOKUP($B28,Reps!$A$10:$C$25,3,FALSE),0))</f>
        <v/>
      </c>
      <c r="H28" s="9" t="n"/>
      <c r="I28" s="9" t="n"/>
    </row>
    <row r="29">
      <c r="A29" s="17" t="n"/>
      <c r="B29" s="12" t="n"/>
      <c r="C29" s="12" t="n"/>
      <c r="D29" s="12" t="n"/>
      <c r="E29" s="12" t="n"/>
      <c r="F29" s="13" t="n"/>
      <c r="G29" s="13">
        <f>IF(OR($B29="",$F29=""),"",$F29*IFERROR(VLOOKUP($B29,Reps!$A$10:$C$25,3,FALSE),0))</f>
        <v/>
      </c>
      <c r="H29" s="12" t="n"/>
      <c r="I29" s="12" t="n"/>
    </row>
    <row r="30">
      <c r="A30" s="16" t="n"/>
      <c r="B30" s="9" t="n"/>
      <c r="C30" s="9" t="n"/>
      <c r="D30" s="9" t="n"/>
      <c r="E30" s="9" t="n"/>
      <c r="F30" s="10" t="n"/>
      <c r="G30" s="10">
        <f>IF(OR($B30="",$F30=""),"",$F30*IFERROR(VLOOKUP($B30,Reps!$A$10:$C$25,3,FALSE),0))</f>
        <v/>
      </c>
      <c r="H30" s="9" t="n"/>
      <c r="I30" s="9" t="n"/>
    </row>
    <row r="31">
      <c r="A31" s="17" t="n"/>
      <c r="B31" s="12" t="n"/>
      <c r="C31" s="12" t="n"/>
      <c r="D31" s="12" t="n"/>
      <c r="E31" s="12" t="n"/>
      <c r="F31" s="13" t="n"/>
      <c r="G31" s="13">
        <f>IF(OR($B31="",$F31=""),"",$F31*IFERROR(VLOOKUP($B31,Reps!$A$10:$C$25,3,FALSE),0))</f>
        <v/>
      </c>
      <c r="H31" s="12" t="n"/>
      <c r="I31" s="12" t="n"/>
    </row>
    <row r="32">
      <c r="A32" s="16" t="n"/>
      <c r="B32" s="9" t="n"/>
      <c r="C32" s="9" t="n"/>
      <c r="D32" s="9" t="n"/>
      <c r="E32" s="9" t="n"/>
      <c r="F32" s="10" t="n"/>
      <c r="G32" s="10">
        <f>IF(OR($B32="",$F32=""),"",$F32*IFERROR(VLOOKUP($B32,Reps!$A$10:$C$25,3,FALSE),0))</f>
        <v/>
      </c>
      <c r="H32" s="9" t="n"/>
      <c r="I32" s="9" t="n"/>
    </row>
    <row r="33">
      <c r="A33" s="17" t="n"/>
      <c r="B33" s="12" t="n"/>
      <c r="C33" s="12" t="n"/>
      <c r="D33" s="12" t="n"/>
      <c r="E33" s="12" t="n"/>
      <c r="F33" s="13" t="n"/>
      <c r="G33" s="13">
        <f>IF(OR($B33="",$F33=""),"",$F33*IFERROR(VLOOKUP($B33,Reps!$A$10:$C$25,3,FALSE),0))</f>
        <v/>
      </c>
      <c r="H33" s="12" t="n"/>
      <c r="I33" s="12" t="n"/>
    </row>
    <row r="34">
      <c r="A34" s="16" t="n"/>
      <c r="B34" s="9" t="n"/>
      <c r="C34" s="9" t="n"/>
      <c r="D34" s="9" t="n"/>
      <c r="E34" s="9" t="n"/>
      <c r="F34" s="10" t="n"/>
      <c r="G34" s="10">
        <f>IF(OR($B34="",$F34=""),"",$F34*IFERROR(VLOOKUP($B34,Reps!$A$10:$C$25,3,FALSE),0))</f>
        <v/>
      </c>
      <c r="H34" s="9" t="n"/>
      <c r="I34" s="9" t="n"/>
    </row>
    <row r="35">
      <c r="A35" s="17" t="n"/>
      <c r="B35" s="12" t="n"/>
      <c r="C35" s="12" t="n"/>
      <c r="D35" s="12" t="n"/>
      <c r="E35" s="12" t="n"/>
      <c r="F35" s="13" t="n"/>
      <c r="G35" s="13">
        <f>IF(OR($B35="",$F35=""),"",$F35*IFERROR(VLOOKUP($B35,Reps!$A$10:$C$25,3,FALSE),0))</f>
        <v/>
      </c>
      <c r="H35" s="12" t="n"/>
      <c r="I35" s="12" t="n"/>
    </row>
    <row r="36">
      <c r="A36" s="16" t="n"/>
      <c r="B36" s="9" t="n"/>
      <c r="C36" s="9" t="n"/>
      <c r="D36" s="9" t="n"/>
      <c r="E36" s="9" t="n"/>
      <c r="F36" s="10" t="n"/>
      <c r="G36" s="10">
        <f>IF(OR($B36="",$F36=""),"",$F36*IFERROR(VLOOKUP($B36,Reps!$A$10:$C$25,3,FALSE),0))</f>
        <v/>
      </c>
      <c r="H36" s="9" t="n"/>
      <c r="I36" s="9" t="n"/>
    </row>
    <row r="37">
      <c r="A37" s="17" t="n"/>
      <c r="B37" s="12" t="n"/>
      <c r="C37" s="12" t="n"/>
      <c r="D37" s="12" t="n"/>
      <c r="E37" s="12" t="n"/>
      <c r="F37" s="13" t="n"/>
      <c r="G37" s="13">
        <f>IF(OR($B37="",$F37=""),"",$F37*IFERROR(VLOOKUP($B37,Reps!$A$10:$C$25,3,FALSE),0))</f>
        <v/>
      </c>
      <c r="H37" s="12" t="n"/>
      <c r="I37" s="12" t="n"/>
    </row>
    <row r="38">
      <c r="A38" s="16" t="n"/>
      <c r="B38" s="9" t="n"/>
      <c r="C38" s="9" t="n"/>
      <c r="D38" s="9" t="n"/>
      <c r="E38" s="9" t="n"/>
      <c r="F38" s="10" t="n"/>
      <c r="G38" s="10">
        <f>IF(OR($B38="",$F38=""),"",$F38*IFERROR(VLOOKUP($B38,Reps!$A$10:$C$25,3,FALSE),0))</f>
        <v/>
      </c>
      <c r="H38" s="9" t="n"/>
      <c r="I38" s="9" t="n"/>
    </row>
    <row r="39">
      <c r="A39" s="17" t="n"/>
      <c r="B39" s="12" t="n"/>
      <c r="C39" s="12" t="n"/>
      <c r="D39" s="12" t="n"/>
      <c r="E39" s="12" t="n"/>
      <c r="F39" s="13" t="n"/>
      <c r="G39" s="13">
        <f>IF(OR($B39="",$F39=""),"",$F39*IFERROR(VLOOKUP($B39,Reps!$A$10:$C$25,3,FALSE),0))</f>
        <v/>
      </c>
      <c r="H39" s="12" t="n"/>
      <c r="I39" s="12" t="n"/>
    </row>
    <row r="40">
      <c r="A40" s="16" t="n"/>
      <c r="B40" s="9" t="n"/>
      <c r="C40" s="9" t="n"/>
      <c r="D40" s="9" t="n"/>
      <c r="E40" s="9" t="n"/>
      <c r="F40" s="10" t="n"/>
      <c r="G40" s="10">
        <f>IF(OR($B40="",$F40=""),"",$F40*IFERROR(VLOOKUP($B40,Reps!$A$10:$C$25,3,FALSE),0))</f>
        <v/>
      </c>
      <c r="H40" s="9" t="n"/>
      <c r="I40" s="9" t="n"/>
    </row>
    <row r="41">
      <c r="A41" s="17" t="n"/>
      <c r="B41" s="12" t="n"/>
      <c r="C41" s="12" t="n"/>
      <c r="D41" s="12" t="n"/>
      <c r="E41" s="12" t="n"/>
      <c r="F41" s="13" t="n"/>
      <c r="G41" s="13">
        <f>IF(OR($B41="",$F41=""),"",$F41*IFERROR(VLOOKUP($B41,Reps!$A$10:$C$25,3,FALSE),0))</f>
        <v/>
      </c>
      <c r="H41" s="12" t="n"/>
      <c r="I41" s="12" t="n"/>
    </row>
    <row r="42">
      <c r="A42" s="16" t="n"/>
      <c r="B42" s="9" t="n"/>
      <c r="C42" s="9" t="n"/>
      <c r="D42" s="9" t="n"/>
      <c r="E42" s="9" t="n"/>
      <c r="F42" s="10" t="n"/>
      <c r="G42" s="10">
        <f>IF(OR($B42="",$F42=""),"",$F42*IFERROR(VLOOKUP($B42,Reps!$A$10:$C$25,3,FALSE),0))</f>
        <v/>
      </c>
      <c r="H42" s="9" t="n"/>
      <c r="I42" s="9" t="n"/>
    </row>
    <row r="43">
      <c r="A43" s="17" t="n"/>
      <c r="B43" s="12" t="n"/>
      <c r="C43" s="12" t="n"/>
      <c r="D43" s="12" t="n"/>
      <c r="E43" s="12" t="n"/>
      <c r="F43" s="13" t="n"/>
      <c r="G43" s="13">
        <f>IF(OR($B43="",$F43=""),"",$F43*IFERROR(VLOOKUP($B43,Reps!$A$10:$C$25,3,FALSE),0))</f>
        <v/>
      </c>
      <c r="H43" s="12" t="n"/>
      <c r="I43" s="12" t="n"/>
    </row>
    <row r="44">
      <c r="A44" s="16" t="n"/>
      <c r="B44" s="9" t="n"/>
      <c r="C44" s="9" t="n"/>
      <c r="D44" s="9" t="n"/>
      <c r="E44" s="9" t="n"/>
      <c r="F44" s="10" t="n"/>
      <c r="G44" s="10">
        <f>IF(OR($B44="",$F44=""),"",$F44*IFERROR(VLOOKUP($B44,Reps!$A$10:$C$25,3,FALSE),0))</f>
        <v/>
      </c>
      <c r="H44" s="9" t="n"/>
      <c r="I44" s="9" t="n"/>
    </row>
    <row r="45">
      <c r="A45" s="17" t="n"/>
      <c r="B45" s="12" t="n"/>
      <c r="C45" s="12" t="n"/>
      <c r="D45" s="12" t="n"/>
      <c r="E45" s="12" t="n"/>
      <c r="F45" s="13" t="n"/>
      <c r="G45" s="13">
        <f>IF(OR($B45="",$F45=""),"",$F45*IFERROR(VLOOKUP($B45,Reps!$A$10:$C$25,3,FALSE),0))</f>
        <v/>
      </c>
      <c r="H45" s="12" t="n"/>
      <c r="I45" s="12" t="n"/>
    </row>
    <row r="46">
      <c r="A46" s="16" t="n"/>
      <c r="B46" s="9" t="n"/>
      <c r="C46" s="9" t="n"/>
      <c r="D46" s="9" t="n"/>
      <c r="E46" s="9" t="n"/>
      <c r="F46" s="10" t="n"/>
      <c r="G46" s="10">
        <f>IF(OR($B46="",$F46=""),"",$F46*IFERROR(VLOOKUP($B46,Reps!$A$10:$C$25,3,FALSE),0))</f>
        <v/>
      </c>
      <c r="H46" s="9" t="n"/>
      <c r="I46" s="9" t="n"/>
    </row>
    <row r="47">
      <c r="A47" s="17" t="n"/>
      <c r="B47" s="12" t="n"/>
      <c r="C47" s="12" t="n"/>
      <c r="D47" s="12" t="n"/>
      <c r="E47" s="12" t="n"/>
      <c r="F47" s="13" t="n"/>
      <c r="G47" s="13">
        <f>IF(OR($B47="",$F47=""),"",$F47*IFERROR(VLOOKUP($B47,Reps!$A$10:$C$25,3,FALSE),0))</f>
        <v/>
      </c>
      <c r="H47" s="12" t="n"/>
      <c r="I47" s="12" t="n"/>
    </row>
    <row r="48">
      <c r="A48" s="16" t="n"/>
      <c r="B48" s="9" t="n"/>
      <c r="C48" s="9" t="n"/>
      <c r="D48" s="9" t="n"/>
      <c r="E48" s="9" t="n"/>
      <c r="F48" s="10" t="n"/>
      <c r="G48" s="10">
        <f>IF(OR($B48="",$F48=""),"",$F48*IFERROR(VLOOKUP($B48,Reps!$A$10:$C$25,3,FALSE),0))</f>
        <v/>
      </c>
      <c r="H48" s="9" t="n"/>
      <c r="I48" s="9" t="n"/>
    </row>
    <row r="49">
      <c r="A49" s="17" t="n"/>
      <c r="B49" s="12" t="n"/>
      <c r="C49" s="12" t="n"/>
      <c r="D49" s="12" t="n"/>
      <c r="E49" s="12" t="n"/>
      <c r="F49" s="13" t="n"/>
      <c r="G49" s="13">
        <f>IF(OR($B49="",$F49=""),"",$F49*IFERROR(VLOOKUP($B49,Reps!$A$10:$C$25,3,FALSE),0))</f>
        <v/>
      </c>
      <c r="H49" s="12" t="n"/>
      <c r="I49" s="12" t="n"/>
    </row>
    <row r="50">
      <c r="A50" s="16" t="n"/>
      <c r="B50" s="9" t="n"/>
      <c r="C50" s="9" t="n"/>
      <c r="D50" s="9" t="n"/>
      <c r="E50" s="9" t="n"/>
      <c r="F50" s="10" t="n"/>
      <c r="G50" s="10">
        <f>IF(OR($B50="",$F50=""),"",$F50*IFERROR(VLOOKUP($B50,Reps!$A$10:$C$25,3,FALSE),0))</f>
        <v/>
      </c>
      <c r="H50" s="9" t="n"/>
      <c r="I50" s="9" t="n"/>
    </row>
    <row r="51">
      <c r="A51" s="17" t="n"/>
      <c r="B51" s="12" t="n"/>
      <c r="C51" s="12" t="n"/>
      <c r="D51" s="12" t="n"/>
      <c r="E51" s="12" t="n"/>
      <c r="F51" s="13" t="n"/>
      <c r="G51" s="13">
        <f>IF(OR($B51="",$F51=""),"",$F51*IFERROR(VLOOKUP($B51,Reps!$A$10:$C$25,3,FALSE),0))</f>
        <v/>
      </c>
      <c r="H51" s="12" t="n"/>
      <c r="I51" s="12" t="n"/>
    </row>
    <row r="52">
      <c r="A52" s="16" t="n"/>
      <c r="B52" s="9" t="n"/>
      <c r="C52" s="9" t="n"/>
      <c r="D52" s="9" t="n"/>
      <c r="E52" s="9" t="n"/>
      <c r="F52" s="10" t="n"/>
      <c r="G52" s="10">
        <f>IF(OR($B52="",$F52=""),"",$F52*IFERROR(VLOOKUP($B52,Reps!$A$10:$C$25,3,FALSE),0))</f>
        <v/>
      </c>
      <c r="H52" s="9" t="n"/>
      <c r="I52" s="9" t="n"/>
    </row>
    <row r="53">
      <c r="A53" s="17" t="n"/>
      <c r="B53" s="12" t="n"/>
      <c r="C53" s="12" t="n"/>
      <c r="D53" s="12" t="n"/>
      <c r="E53" s="12" t="n"/>
      <c r="F53" s="13" t="n"/>
      <c r="G53" s="13">
        <f>IF(OR($B53="",$F53=""),"",$F53*IFERROR(VLOOKUP($B53,Reps!$A$10:$C$25,3,FALSE),0))</f>
        <v/>
      </c>
      <c r="H53" s="12" t="n"/>
      <c r="I53" s="12" t="n"/>
    </row>
    <row r="54">
      <c r="A54" s="16" t="n"/>
      <c r="B54" s="9" t="n"/>
      <c r="C54" s="9" t="n"/>
      <c r="D54" s="9" t="n"/>
      <c r="E54" s="9" t="n"/>
      <c r="F54" s="10" t="n"/>
      <c r="G54" s="10">
        <f>IF(OR($B54="",$F54=""),"",$F54*IFERROR(VLOOKUP($B54,Reps!$A$10:$C$25,3,FALSE),0))</f>
        <v/>
      </c>
      <c r="H54" s="9" t="n"/>
      <c r="I54" s="9" t="n"/>
    </row>
    <row r="55">
      <c r="A55" s="17" t="n"/>
      <c r="B55" s="12" t="n"/>
      <c r="C55" s="12" t="n"/>
      <c r="D55" s="12" t="n"/>
      <c r="E55" s="12" t="n"/>
      <c r="F55" s="13" t="n"/>
      <c r="G55" s="13">
        <f>IF(OR($B55="",$F55=""),"",$F55*IFERROR(VLOOKUP($B55,Reps!$A$10:$C$25,3,FALSE),0))</f>
        <v/>
      </c>
      <c r="H55" s="12" t="n"/>
      <c r="I55" s="12" t="n"/>
    </row>
    <row r="56">
      <c r="A56" s="16" t="n"/>
      <c r="B56" s="9" t="n"/>
      <c r="C56" s="9" t="n"/>
      <c r="D56" s="9" t="n"/>
      <c r="E56" s="9" t="n"/>
      <c r="F56" s="10" t="n"/>
      <c r="G56" s="10">
        <f>IF(OR($B56="",$F56=""),"",$F56*IFERROR(VLOOKUP($B56,Reps!$A$10:$C$25,3,FALSE),0))</f>
        <v/>
      </c>
      <c r="H56" s="9" t="n"/>
      <c r="I56" s="9" t="n"/>
    </row>
    <row r="57">
      <c r="A57" s="17" t="n"/>
      <c r="B57" s="12" t="n"/>
      <c r="C57" s="12" t="n"/>
      <c r="D57" s="12" t="n"/>
      <c r="E57" s="12" t="n"/>
      <c r="F57" s="13" t="n"/>
      <c r="G57" s="13">
        <f>IF(OR($B57="",$F57=""),"",$F57*IFERROR(VLOOKUP($B57,Reps!$A$10:$C$25,3,FALSE),0))</f>
        <v/>
      </c>
      <c r="H57" s="12" t="n"/>
      <c r="I57" s="12" t="n"/>
    </row>
    <row r="58">
      <c r="A58" s="16" t="n"/>
      <c r="B58" s="9" t="n"/>
      <c r="C58" s="9" t="n"/>
      <c r="D58" s="9" t="n"/>
      <c r="E58" s="9" t="n"/>
      <c r="F58" s="10" t="n"/>
      <c r="G58" s="10">
        <f>IF(OR($B58="",$F58=""),"",$F58*IFERROR(VLOOKUP($B58,Reps!$A$10:$C$25,3,FALSE),0))</f>
        <v/>
      </c>
      <c r="H58" s="9" t="n"/>
      <c r="I58" s="9" t="n"/>
    </row>
    <row r="59">
      <c r="A59" s="17" t="n"/>
      <c r="B59" s="12" t="n"/>
      <c r="C59" s="12" t="n"/>
      <c r="D59" s="12" t="n"/>
      <c r="E59" s="12" t="n"/>
      <c r="F59" s="13" t="n"/>
      <c r="G59" s="13">
        <f>IF(OR($B59="",$F59=""),"",$F59*IFERROR(VLOOKUP($B59,Reps!$A$10:$C$25,3,FALSE),0))</f>
        <v/>
      </c>
      <c r="H59" s="12" t="n"/>
      <c r="I59" s="12" t="n"/>
    </row>
    <row r="60">
      <c r="A60" s="16" t="n"/>
      <c r="B60" s="9" t="n"/>
      <c r="C60" s="9" t="n"/>
      <c r="D60" s="9" t="n"/>
      <c r="E60" s="9" t="n"/>
      <c r="F60" s="10" t="n"/>
      <c r="G60" s="10">
        <f>IF(OR($B60="",$F60=""),"",$F60*IFERROR(VLOOKUP($B60,Reps!$A$10:$C$25,3,FALSE),0))</f>
        <v/>
      </c>
      <c r="H60" s="9" t="n"/>
      <c r="I60" s="9" t="n"/>
    </row>
    <row r="61">
      <c r="A61" s="17" t="n"/>
      <c r="B61" s="12" t="n"/>
      <c r="C61" s="12" t="n"/>
      <c r="D61" s="12" t="n"/>
      <c r="E61" s="12" t="n"/>
      <c r="F61" s="13" t="n"/>
      <c r="G61" s="13">
        <f>IF(OR($B61="",$F61=""),"",$F61*IFERROR(VLOOKUP($B61,Reps!$A$10:$C$25,3,FALSE),0))</f>
        <v/>
      </c>
      <c r="H61" s="12" t="n"/>
      <c r="I61" s="12" t="n"/>
    </row>
    <row r="62">
      <c r="A62" s="16" t="n"/>
      <c r="B62" s="9" t="n"/>
      <c r="C62" s="9" t="n"/>
      <c r="D62" s="9" t="n"/>
      <c r="E62" s="9" t="n"/>
      <c r="F62" s="10" t="n"/>
      <c r="G62" s="10">
        <f>IF(OR($B62="",$F62=""),"",$F62*IFERROR(VLOOKUP($B62,Reps!$A$10:$C$25,3,FALSE),0))</f>
        <v/>
      </c>
      <c r="H62" s="9" t="n"/>
      <c r="I62" s="9" t="n"/>
    </row>
    <row r="63">
      <c r="A63" s="17" t="n"/>
      <c r="B63" s="12" t="n"/>
      <c r="C63" s="12" t="n"/>
      <c r="D63" s="12" t="n"/>
      <c r="E63" s="12" t="n"/>
      <c r="F63" s="13" t="n"/>
      <c r="G63" s="13">
        <f>IF(OR($B63="",$F63=""),"",$F63*IFERROR(VLOOKUP($B63,Reps!$A$10:$C$25,3,FALSE),0))</f>
        <v/>
      </c>
      <c r="H63" s="12" t="n"/>
      <c r="I63" s="12" t="n"/>
    </row>
    <row r="64">
      <c r="A64" s="16" t="n"/>
      <c r="B64" s="9" t="n"/>
      <c r="C64" s="9" t="n"/>
      <c r="D64" s="9" t="n"/>
      <c r="E64" s="9" t="n"/>
      <c r="F64" s="10" t="n"/>
      <c r="G64" s="10">
        <f>IF(OR($B64="",$F64=""),"",$F64*IFERROR(VLOOKUP($B64,Reps!$A$10:$C$25,3,FALSE),0))</f>
        <v/>
      </c>
      <c r="H64" s="9" t="n"/>
      <c r="I64" s="9" t="n"/>
    </row>
    <row r="65">
      <c r="A65" s="17" t="n"/>
      <c r="B65" s="12" t="n"/>
      <c r="C65" s="12" t="n"/>
      <c r="D65" s="12" t="n"/>
      <c r="E65" s="12" t="n"/>
      <c r="F65" s="13" t="n"/>
      <c r="G65" s="13">
        <f>IF(OR($B65="",$F65=""),"",$F65*IFERROR(VLOOKUP($B65,Reps!$A$10:$C$25,3,FALSE),0))</f>
        <v/>
      </c>
      <c r="H65" s="12" t="n"/>
      <c r="I65" s="12" t="n"/>
    </row>
    <row r="66">
      <c r="A66" s="16" t="n"/>
      <c r="B66" s="9" t="n"/>
      <c r="C66" s="9" t="n"/>
      <c r="D66" s="9" t="n"/>
      <c r="E66" s="9" t="n"/>
      <c r="F66" s="10" t="n"/>
      <c r="G66" s="10">
        <f>IF(OR($B66="",$F66=""),"",$F66*IFERROR(VLOOKUP($B66,Reps!$A$10:$C$25,3,FALSE),0))</f>
        <v/>
      </c>
      <c r="H66" s="9" t="n"/>
      <c r="I66" s="9" t="n"/>
    </row>
    <row r="67">
      <c r="A67" s="17" t="n"/>
      <c r="B67" s="12" t="n"/>
      <c r="C67" s="12" t="n"/>
      <c r="D67" s="12" t="n"/>
      <c r="E67" s="12" t="n"/>
      <c r="F67" s="13" t="n"/>
      <c r="G67" s="13">
        <f>IF(OR($B67="",$F67=""),"",$F67*IFERROR(VLOOKUP($B67,Reps!$A$10:$C$25,3,FALSE),0))</f>
        <v/>
      </c>
      <c r="H67" s="12" t="n"/>
      <c r="I67" s="12" t="n"/>
    </row>
    <row r="68">
      <c r="A68" s="16" t="n"/>
      <c r="B68" s="9" t="n"/>
      <c r="C68" s="9" t="n"/>
      <c r="D68" s="9" t="n"/>
      <c r="E68" s="9" t="n"/>
      <c r="F68" s="10" t="n"/>
      <c r="G68" s="10">
        <f>IF(OR($B68="",$F68=""),"",$F68*IFERROR(VLOOKUP($B68,Reps!$A$10:$C$25,3,FALSE),0))</f>
        <v/>
      </c>
      <c r="H68" s="9" t="n"/>
      <c r="I68" s="9" t="n"/>
    </row>
    <row r="69">
      <c r="A69" s="17" t="n"/>
      <c r="B69" s="12" t="n"/>
      <c r="C69" s="12" t="n"/>
      <c r="D69" s="12" t="n"/>
      <c r="E69" s="12" t="n"/>
      <c r="F69" s="13" t="n"/>
      <c r="G69" s="13">
        <f>IF(OR($B69="",$F69=""),"",$F69*IFERROR(VLOOKUP($B69,Reps!$A$10:$C$25,3,FALSE),0))</f>
        <v/>
      </c>
      <c r="H69" s="12" t="n"/>
      <c r="I69" s="12" t="n"/>
    </row>
    <row r="70">
      <c r="A70" s="16" t="n"/>
      <c r="B70" s="9" t="n"/>
      <c r="C70" s="9" t="n"/>
      <c r="D70" s="9" t="n"/>
      <c r="E70" s="9" t="n"/>
      <c r="F70" s="10" t="n"/>
      <c r="G70" s="10">
        <f>IF(OR($B70="",$F70=""),"",$F70*IFERROR(VLOOKUP($B70,Reps!$A$10:$C$25,3,FALSE),0))</f>
        <v/>
      </c>
      <c r="H70" s="9" t="n"/>
      <c r="I70" s="9" t="n"/>
    </row>
    <row r="71">
      <c r="A71" s="17" t="n"/>
      <c r="B71" s="12" t="n"/>
      <c r="C71" s="12" t="n"/>
      <c r="D71" s="12" t="n"/>
      <c r="E71" s="12" t="n"/>
      <c r="F71" s="13" t="n"/>
      <c r="G71" s="13">
        <f>IF(OR($B71="",$F71=""),"",$F71*IFERROR(VLOOKUP($B71,Reps!$A$10:$C$25,3,FALSE),0))</f>
        <v/>
      </c>
      <c r="H71" s="12" t="n"/>
      <c r="I71" s="12" t="n"/>
    </row>
    <row r="72">
      <c r="A72" s="16" t="n"/>
      <c r="B72" s="9" t="n"/>
      <c r="C72" s="9" t="n"/>
      <c r="D72" s="9" t="n"/>
      <c r="E72" s="9" t="n"/>
      <c r="F72" s="10" t="n"/>
      <c r="G72" s="10">
        <f>IF(OR($B72="",$F72=""),"",$F72*IFERROR(VLOOKUP($B72,Reps!$A$10:$C$25,3,FALSE),0))</f>
        <v/>
      </c>
      <c r="H72" s="9" t="n"/>
      <c r="I72" s="9" t="n"/>
    </row>
    <row r="73">
      <c r="A73" s="17" t="n"/>
      <c r="B73" s="12" t="n"/>
      <c r="C73" s="12" t="n"/>
      <c r="D73" s="12" t="n"/>
      <c r="E73" s="12" t="n"/>
      <c r="F73" s="13" t="n"/>
      <c r="G73" s="13">
        <f>IF(OR($B73="",$F73=""),"",$F73*IFERROR(VLOOKUP($B73,Reps!$A$10:$C$25,3,FALSE),0))</f>
        <v/>
      </c>
      <c r="H73" s="12" t="n"/>
      <c r="I73" s="12" t="n"/>
    </row>
    <row r="74">
      <c r="A74" s="16" t="n"/>
      <c r="B74" s="9" t="n"/>
      <c r="C74" s="9" t="n"/>
      <c r="D74" s="9" t="n"/>
      <c r="E74" s="9" t="n"/>
      <c r="F74" s="10" t="n"/>
      <c r="G74" s="10">
        <f>IF(OR($B74="",$F74=""),"",$F74*IFERROR(VLOOKUP($B74,Reps!$A$10:$C$25,3,FALSE),0))</f>
        <v/>
      </c>
      <c r="H74" s="9" t="n"/>
      <c r="I74" s="9" t="n"/>
    </row>
    <row r="75">
      <c r="A75" s="17" t="n"/>
      <c r="B75" s="12" t="n"/>
      <c r="C75" s="12" t="n"/>
      <c r="D75" s="12" t="n"/>
      <c r="E75" s="12" t="n"/>
      <c r="F75" s="13" t="n"/>
      <c r="G75" s="13">
        <f>IF(OR($B75="",$F75=""),"",$F75*IFERROR(VLOOKUP($B75,Reps!$A$10:$C$25,3,FALSE),0))</f>
        <v/>
      </c>
      <c r="H75" s="12" t="n"/>
      <c r="I75" s="12" t="n"/>
    </row>
    <row r="76">
      <c r="A76" s="16" t="n"/>
      <c r="B76" s="9" t="n"/>
      <c r="C76" s="9" t="n"/>
      <c r="D76" s="9" t="n"/>
      <c r="E76" s="9" t="n"/>
      <c r="F76" s="10" t="n"/>
      <c r="G76" s="10">
        <f>IF(OR($B76="",$F76=""),"",$F76*IFERROR(VLOOKUP($B76,Reps!$A$10:$C$25,3,FALSE),0))</f>
        <v/>
      </c>
      <c r="H76" s="9" t="n"/>
      <c r="I76" s="9" t="n"/>
    </row>
    <row r="77">
      <c r="A77" s="17" t="n"/>
      <c r="B77" s="12" t="n"/>
      <c r="C77" s="12" t="n"/>
      <c r="D77" s="12" t="n"/>
      <c r="E77" s="12" t="n"/>
      <c r="F77" s="13" t="n"/>
      <c r="G77" s="13">
        <f>IF(OR($B77="",$F77=""),"",$F77*IFERROR(VLOOKUP($B77,Reps!$A$10:$C$25,3,FALSE),0))</f>
        <v/>
      </c>
      <c r="H77" s="12" t="n"/>
      <c r="I77" s="12" t="n"/>
    </row>
    <row r="78">
      <c r="A78" s="16" t="n"/>
      <c r="B78" s="9" t="n"/>
      <c r="C78" s="9" t="n"/>
      <c r="D78" s="9" t="n"/>
      <c r="E78" s="9" t="n"/>
      <c r="F78" s="10" t="n"/>
      <c r="G78" s="10">
        <f>IF(OR($B78="",$F78=""),"",$F78*IFERROR(VLOOKUP($B78,Reps!$A$10:$C$25,3,FALSE),0))</f>
        <v/>
      </c>
      <c r="H78" s="9" t="n"/>
      <c r="I78" s="9" t="n"/>
    </row>
    <row r="79">
      <c r="A79" s="17" t="n"/>
      <c r="B79" s="12" t="n"/>
      <c r="C79" s="12" t="n"/>
      <c r="D79" s="12" t="n"/>
      <c r="E79" s="12" t="n"/>
      <c r="F79" s="13" t="n"/>
      <c r="G79" s="13">
        <f>IF(OR($B79="",$F79=""),"",$F79*IFERROR(VLOOKUP($B79,Reps!$A$10:$C$25,3,FALSE),0))</f>
        <v/>
      </c>
      <c r="H79" s="12" t="n"/>
      <c r="I79" s="12" t="n"/>
    </row>
    <row r="80">
      <c r="A80" s="16" t="n"/>
      <c r="B80" s="9" t="n"/>
      <c r="C80" s="9" t="n"/>
      <c r="D80" s="9" t="n"/>
      <c r="E80" s="9" t="n"/>
      <c r="F80" s="10" t="n"/>
      <c r="G80" s="10">
        <f>IF(OR($B80="",$F80=""),"",$F80*IFERROR(VLOOKUP($B80,Reps!$A$10:$C$25,3,FALSE),0))</f>
        <v/>
      </c>
      <c r="H80" s="9" t="n"/>
      <c r="I80" s="9" t="n"/>
    </row>
    <row r="81">
      <c r="A81" s="17" t="n"/>
      <c r="B81" s="12" t="n"/>
      <c r="C81" s="12" t="n"/>
      <c r="D81" s="12" t="n"/>
      <c r="E81" s="12" t="n"/>
      <c r="F81" s="13" t="n"/>
      <c r="G81" s="13">
        <f>IF(OR($B81="",$F81=""),"",$F81*IFERROR(VLOOKUP($B81,Reps!$A$10:$C$25,3,FALSE),0))</f>
        <v/>
      </c>
      <c r="H81" s="12" t="n"/>
      <c r="I81" s="12" t="n"/>
    </row>
    <row r="82">
      <c r="A82" s="16" t="n"/>
      <c r="B82" s="9" t="n"/>
      <c r="C82" s="9" t="n"/>
      <c r="D82" s="9" t="n"/>
      <c r="E82" s="9" t="n"/>
      <c r="F82" s="10" t="n"/>
      <c r="G82" s="10">
        <f>IF(OR($B82="",$F82=""),"",$F82*IFERROR(VLOOKUP($B82,Reps!$A$10:$C$25,3,FALSE),0))</f>
        <v/>
      </c>
      <c r="H82" s="9" t="n"/>
      <c r="I82" s="9" t="n"/>
    </row>
    <row r="83">
      <c r="A83" s="17" t="n"/>
      <c r="B83" s="12" t="n"/>
      <c r="C83" s="12" t="n"/>
      <c r="D83" s="12" t="n"/>
      <c r="E83" s="12" t="n"/>
      <c r="F83" s="13" t="n"/>
      <c r="G83" s="13">
        <f>IF(OR($B83="",$F83=""),"",$F83*IFERROR(VLOOKUP($B83,Reps!$A$10:$C$25,3,FALSE),0))</f>
        <v/>
      </c>
      <c r="H83" s="12" t="n"/>
      <c r="I83" s="12" t="n"/>
    </row>
    <row r="84">
      <c r="A84" s="16" t="n"/>
      <c r="B84" s="9" t="n"/>
      <c r="C84" s="9" t="n"/>
      <c r="D84" s="9" t="n"/>
      <c r="E84" s="9" t="n"/>
      <c r="F84" s="10" t="n"/>
      <c r="G84" s="10">
        <f>IF(OR($B84="",$F84=""),"",$F84*IFERROR(VLOOKUP($B84,Reps!$A$10:$C$25,3,FALSE),0))</f>
        <v/>
      </c>
      <c r="H84" s="9" t="n"/>
      <c r="I84" s="9" t="n"/>
    </row>
    <row r="85">
      <c r="A85" s="17" t="n"/>
      <c r="B85" s="12" t="n"/>
      <c r="C85" s="12" t="n"/>
      <c r="D85" s="12" t="n"/>
      <c r="E85" s="12" t="n"/>
      <c r="F85" s="13" t="n"/>
      <c r="G85" s="13">
        <f>IF(OR($B85="",$F85=""),"",$F85*IFERROR(VLOOKUP($B85,Reps!$A$10:$C$25,3,FALSE),0))</f>
        <v/>
      </c>
      <c r="H85" s="12" t="n"/>
      <c r="I85" s="12" t="n"/>
    </row>
    <row r="86">
      <c r="A86" s="16" t="n"/>
      <c r="B86" s="9" t="n"/>
      <c r="C86" s="9" t="n"/>
      <c r="D86" s="9" t="n"/>
      <c r="E86" s="9" t="n"/>
      <c r="F86" s="10" t="n"/>
      <c r="G86" s="10">
        <f>IF(OR($B86="",$F86=""),"",$F86*IFERROR(VLOOKUP($B86,Reps!$A$10:$C$25,3,FALSE),0))</f>
        <v/>
      </c>
      <c r="H86" s="9" t="n"/>
      <c r="I86" s="9" t="n"/>
    </row>
    <row r="87">
      <c r="A87" s="17" t="n"/>
      <c r="B87" s="12" t="n"/>
      <c r="C87" s="12" t="n"/>
      <c r="D87" s="12" t="n"/>
      <c r="E87" s="12" t="n"/>
      <c r="F87" s="13" t="n"/>
      <c r="G87" s="13">
        <f>IF(OR($B87="",$F87=""),"",$F87*IFERROR(VLOOKUP($B87,Reps!$A$10:$C$25,3,FALSE),0))</f>
        <v/>
      </c>
      <c r="H87" s="12" t="n"/>
      <c r="I87" s="12" t="n"/>
    </row>
    <row r="88">
      <c r="A88" s="16" t="n"/>
      <c r="B88" s="9" t="n"/>
      <c r="C88" s="9" t="n"/>
      <c r="D88" s="9" t="n"/>
      <c r="E88" s="9" t="n"/>
      <c r="F88" s="10" t="n"/>
      <c r="G88" s="10">
        <f>IF(OR($B88="",$F88=""),"",$F88*IFERROR(VLOOKUP($B88,Reps!$A$10:$C$25,3,FALSE),0))</f>
        <v/>
      </c>
      <c r="H88" s="9" t="n"/>
      <c r="I88" s="9" t="n"/>
    </row>
    <row r="89">
      <c r="A89" s="17" t="n"/>
      <c r="B89" s="12" t="n"/>
      <c r="C89" s="12" t="n"/>
      <c r="D89" s="12" t="n"/>
      <c r="E89" s="12" t="n"/>
      <c r="F89" s="13" t="n"/>
      <c r="G89" s="13">
        <f>IF(OR($B89="",$F89=""),"",$F89*IFERROR(VLOOKUP($B89,Reps!$A$10:$C$25,3,FALSE),0))</f>
        <v/>
      </c>
      <c r="H89" s="12" t="n"/>
      <c r="I89" s="12" t="n"/>
    </row>
    <row r="90">
      <c r="A90" s="16" t="n"/>
      <c r="B90" s="9" t="n"/>
      <c r="C90" s="9" t="n"/>
      <c r="D90" s="9" t="n"/>
      <c r="E90" s="9" t="n"/>
      <c r="F90" s="10" t="n"/>
      <c r="G90" s="10">
        <f>IF(OR($B90="",$F90=""),"",$F90*IFERROR(VLOOKUP($B90,Reps!$A$10:$C$25,3,FALSE),0))</f>
        <v/>
      </c>
      <c r="H90" s="9" t="n"/>
      <c r="I90" s="9" t="n"/>
    </row>
    <row r="91">
      <c r="A91" s="17" t="n"/>
      <c r="B91" s="12" t="n"/>
      <c r="C91" s="12" t="n"/>
      <c r="D91" s="12" t="n"/>
      <c r="E91" s="12" t="n"/>
      <c r="F91" s="13" t="n"/>
      <c r="G91" s="13">
        <f>IF(OR($B91="",$F91=""),"",$F91*IFERROR(VLOOKUP($B91,Reps!$A$10:$C$25,3,FALSE),0))</f>
        <v/>
      </c>
      <c r="H91" s="12" t="n"/>
      <c r="I91" s="12" t="n"/>
    </row>
    <row r="92">
      <c r="A92" s="16" t="n"/>
      <c r="B92" s="9" t="n"/>
      <c r="C92" s="9" t="n"/>
      <c r="D92" s="9" t="n"/>
      <c r="E92" s="9" t="n"/>
      <c r="F92" s="10" t="n"/>
      <c r="G92" s="10">
        <f>IF(OR($B92="",$F92=""),"",$F92*IFERROR(VLOOKUP($B92,Reps!$A$10:$C$25,3,FALSE),0))</f>
        <v/>
      </c>
      <c r="H92" s="9" t="n"/>
      <c r="I92" s="9" t="n"/>
    </row>
    <row r="93">
      <c r="A93" s="17" t="n"/>
      <c r="B93" s="12" t="n"/>
      <c r="C93" s="12" t="n"/>
      <c r="D93" s="12" t="n"/>
      <c r="E93" s="12" t="n"/>
      <c r="F93" s="13" t="n"/>
      <c r="G93" s="13">
        <f>IF(OR($B93="",$F93=""),"",$F93*IFERROR(VLOOKUP($B93,Reps!$A$10:$C$25,3,FALSE),0))</f>
        <v/>
      </c>
      <c r="H93" s="12" t="n"/>
      <c r="I93" s="12" t="n"/>
    </row>
    <row r="94">
      <c r="A94" s="16" t="n"/>
      <c r="B94" s="9" t="n"/>
      <c r="C94" s="9" t="n"/>
      <c r="D94" s="9" t="n"/>
      <c r="E94" s="9" t="n"/>
      <c r="F94" s="10" t="n"/>
      <c r="G94" s="10">
        <f>IF(OR($B94="",$F94=""),"",$F94*IFERROR(VLOOKUP($B94,Reps!$A$10:$C$25,3,FALSE),0))</f>
        <v/>
      </c>
      <c r="H94" s="9" t="n"/>
      <c r="I94" s="9" t="n"/>
    </row>
    <row r="95">
      <c r="A95" s="17" t="n"/>
      <c r="B95" s="12" t="n"/>
      <c r="C95" s="12" t="n"/>
      <c r="D95" s="12" t="n"/>
      <c r="E95" s="12" t="n"/>
      <c r="F95" s="13" t="n"/>
      <c r="G95" s="13">
        <f>IF(OR($B95="",$F95=""),"",$F95*IFERROR(VLOOKUP($B95,Reps!$A$10:$C$25,3,FALSE),0))</f>
        <v/>
      </c>
      <c r="H95" s="12" t="n"/>
      <c r="I95" s="12" t="n"/>
    </row>
    <row r="96">
      <c r="A96" s="16" t="n"/>
      <c r="B96" s="9" t="n"/>
      <c r="C96" s="9" t="n"/>
      <c r="D96" s="9" t="n"/>
      <c r="E96" s="9" t="n"/>
      <c r="F96" s="10" t="n"/>
      <c r="G96" s="10">
        <f>IF(OR($B96="",$F96=""),"",$F96*IFERROR(VLOOKUP($B96,Reps!$A$10:$C$25,3,FALSE),0))</f>
        <v/>
      </c>
      <c r="H96" s="9" t="n"/>
      <c r="I96" s="9" t="n"/>
    </row>
    <row r="97">
      <c r="A97" s="17" t="n"/>
      <c r="B97" s="12" t="n"/>
      <c r="C97" s="12" t="n"/>
      <c r="D97" s="12" t="n"/>
      <c r="E97" s="12" t="n"/>
      <c r="F97" s="13" t="n"/>
      <c r="G97" s="13">
        <f>IF(OR($B97="",$F97=""),"",$F97*IFERROR(VLOOKUP($B97,Reps!$A$10:$C$25,3,FALSE),0))</f>
        <v/>
      </c>
      <c r="H97" s="12" t="n"/>
      <c r="I97" s="12" t="n"/>
    </row>
    <row r="98">
      <c r="A98" s="16" t="n"/>
      <c r="B98" s="9" t="n"/>
      <c r="C98" s="9" t="n"/>
      <c r="D98" s="9" t="n"/>
      <c r="E98" s="9" t="n"/>
      <c r="F98" s="10" t="n"/>
      <c r="G98" s="10">
        <f>IF(OR($B98="",$F98=""),"",$F98*IFERROR(VLOOKUP($B98,Reps!$A$10:$C$25,3,FALSE),0))</f>
        <v/>
      </c>
      <c r="H98" s="9" t="n"/>
      <c r="I98" s="9" t="n"/>
    </row>
    <row r="99">
      <c r="A99" s="17" t="n"/>
      <c r="B99" s="12" t="n"/>
      <c r="C99" s="12" t="n"/>
      <c r="D99" s="12" t="n"/>
      <c r="E99" s="12" t="n"/>
      <c r="F99" s="13" t="n"/>
      <c r="G99" s="13">
        <f>IF(OR($B99="",$F99=""),"",$F99*IFERROR(VLOOKUP($B99,Reps!$A$10:$C$25,3,FALSE),0))</f>
        <v/>
      </c>
      <c r="H99" s="12" t="n"/>
      <c r="I99" s="12" t="n"/>
    </row>
    <row r="100">
      <c r="A100" s="16" t="n"/>
      <c r="B100" s="9" t="n"/>
      <c r="C100" s="9" t="n"/>
      <c r="D100" s="9" t="n"/>
      <c r="E100" s="9" t="n"/>
      <c r="F100" s="10" t="n"/>
      <c r="G100" s="10">
        <f>IF(OR($B100="",$F100=""),"",$F100*IFERROR(VLOOKUP($B100,Reps!$A$10:$C$25,3,FALSE),0))</f>
        <v/>
      </c>
      <c r="H100" s="9" t="n"/>
      <c r="I100" s="9" t="n"/>
    </row>
    <row r="101">
      <c r="A101" s="17" t="n"/>
      <c r="B101" s="12" t="n"/>
      <c r="C101" s="12" t="n"/>
      <c r="D101" s="12" t="n"/>
      <c r="E101" s="12" t="n"/>
      <c r="F101" s="13" t="n"/>
      <c r="G101" s="13">
        <f>IF(OR($B101="",$F101=""),"",$F101*IFERROR(VLOOKUP($B101,Reps!$A$10:$C$25,3,FALSE),0))</f>
        <v/>
      </c>
      <c r="H101" s="12" t="n"/>
      <c r="I101" s="12" t="n"/>
    </row>
    <row r="102">
      <c r="A102" s="16" t="n"/>
      <c r="B102" s="9" t="n"/>
      <c r="C102" s="9" t="n"/>
      <c r="D102" s="9" t="n"/>
      <c r="E102" s="9" t="n"/>
      <c r="F102" s="10" t="n"/>
      <c r="G102" s="10">
        <f>IF(OR($B102="",$F102=""),"",$F102*IFERROR(VLOOKUP($B102,Reps!$A$10:$C$25,3,FALSE),0))</f>
        <v/>
      </c>
      <c r="H102" s="9" t="n"/>
      <c r="I102" s="9" t="n"/>
    </row>
    <row r="103">
      <c r="A103" s="17" t="n"/>
      <c r="B103" s="12" t="n"/>
      <c r="C103" s="12" t="n"/>
      <c r="D103" s="12" t="n"/>
      <c r="E103" s="12" t="n"/>
      <c r="F103" s="13" t="n"/>
      <c r="G103" s="13">
        <f>IF(OR($B103="",$F103=""),"",$F103*IFERROR(VLOOKUP($B103,Reps!$A$10:$C$25,3,FALSE),0))</f>
        <v/>
      </c>
      <c r="H103" s="12" t="n"/>
      <c r="I103" s="12" t="n"/>
    </row>
    <row r="104">
      <c r="A104" s="16" t="n"/>
      <c r="B104" s="9" t="n"/>
      <c r="C104" s="9" t="n"/>
      <c r="D104" s="9" t="n"/>
      <c r="E104" s="9" t="n"/>
      <c r="F104" s="10" t="n"/>
      <c r="G104" s="10">
        <f>IF(OR($B104="",$F104=""),"",$F104*IFERROR(VLOOKUP($B104,Reps!$A$10:$C$25,3,FALSE),0))</f>
        <v/>
      </c>
      <c r="H104" s="9" t="n"/>
      <c r="I104" s="9" t="n"/>
    </row>
    <row r="105">
      <c r="A105" s="17" t="n"/>
      <c r="B105" s="12" t="n"/>
      <c r="C105" s="12" t="n"/>
      <c r="D105" s="12" t="n"/>
      <c r="E105" s="12" t="n"/>
      <c r="F105" s="13" t="n"/>
      <c r="G105" s="13">
        <f>IF(OR($B105="",$F105=""),"",$F105*IFERROR(VLOOKUP($B105,Reps!$A$10:$C$25,3,FALSE),0))</f>
        <v/>
      </c>
      <c r="H105" s="12" t="n"/>
      <c r="I105" s="12" t="n"/>
    </row>
    <row r="106">
      <c r="A106" s="16" t="n"/>
      <c r="B106" s="9" t="n"/>
      <c r="C106" s="9" t="n"/>
      <c r="D106" s="9" t="n"/>
      <c r="E106" s="9" t="n"/>
      <c r="F106" s="10" t="n"/>
      <c r="G106" s="10">
        <f>IF(OR($B106="",$F106=""),"",$F106*IFERROR(VLOOKUP($B106,Reps!$A$10:$C$25,3,FALSE),0))</f>
        <v/>
      </c>
      <c r="H106" s="9" t="n"/>
      <c r="I106" s="9" t="n"/>
    </row>
    <row r="107">
      <c r="A107" s="17" t="n"/>
      <c r="B107" s="12" t="n"/>
      <c r="C107" s="12" t="n"/>
      <c r="D107" s="12" t="n"/>
      <c r="E107" s="12" t="n"/>
      <c r="F107" s="13" t="n"/>
      <c r="G107" s="13">
        <f>IF(OR($B107="",$F107=""),"",$F107*IFERROR(VLOOKUP($B107,Reps!$A$10:$C$25,3,FALSE),0))</f>
        <v/>
      </c>
      <c r="H107" s="12" t="n"/>
      <c r="I107" s="12" t="n"/>
    </row>
    <row r="108">
      <c r="A108" s="16" t="n"/>
      <c r="B108" s="9" t="n"/>
      <c r="C108" s="9" t="n"/>
      <c r="D108" s="9" t="n"/>
      <c r="E108" s="9" t="n"/>
      <c r="F108" s="10" t="n"/>
      <c r="G108" s="10">
        <f>IF(OR($B108="",$F108=""),"",$F108*IFERROR(VLOOKUP($B108,Reps!$A$10:$C$25,3,FALSE),0))</f>
        <v/>
      </c>
      <c r="H108" s="9" t="n"/>
      <c r="I108" s="9" t="n"/>
    </row>
    <row r="109">
      <c r="A109" s="17" t="n"/>
      <c r="B109" s="12" t="n"/>
      <c r="C109" s="12" t="n"/>
      <c r="D109" s="12" t="n"/>
      <c r="E109" s="12" t="n"/>
      <c r="F109" s="13" t="n"/>
      <c r="G109" s="13">
        <f>IF(OR($B109="",$F109=""),"",$F109*IFERROR(VLOOKUP($B109,Reps!$A$10:$C$25,3,FALSE),0))</f>
        <v/>
      </c>
      <c r="H109" s="12" t="n"/>
      <c r="I109" s="12" t="n"/>
    </row>
    <row r="110">
      <c r="A110" s="16" t="n"/>
      <c r="B110" s="9" t="n"/>
      <c r="C110" s="9" t="n"/>
      <c r="D110" s="9" t="n"/>
      <c r="E110" s="9" t="n"/>
      <c r="F110" s="10" t="n"/>
      <c r="G110" s="10">
        <f>IF(OR($B110="",$F110=""),"",$F110*IFERROR(VLOOKUP($B110,Reps!$A$10:$C$25,3,FALSE),0))</f>
        <v/>
      </c>
      <c r="H110" s="9" t="n"/>
      <c r="I110" s="9" t="n"/>
    </row>
    <row r="111">
      <c r="A111" s="17" t="n"/>
      <c r="B111" s="12" t="n"/>
      <c r="C111" s="12" t="n"/>
      <c r="D111" s="12" t="n"/>
      <c r="E111" s="12" t="n"/>
      <c r="F111" s="13" t="n"/>
      <c r="G111" s="13">
        <f>IF(OR($B111="",$F111=""),"",$F111*IFERROR(VLOOKUP($B111,Reps!$A$10:$C$25,3,FALSE),0))</f>
        <v/>
      </c>
      <c r="H111" s="12" t="n"/>
      <c r="I111" s="12" t="n"/>
    </row>
    <row r="112">
      <c r="A112" s="16" t="n"/>
      <c r="B112" s="9" t="n"/>
      <c r="C112" s="9" t="n"/>
      <c r="D112" s="9" t="n"/>
      <c r="E112" s="9" t="n"/>
      <c r="F112" s="10" t="n"/>
      <c r="G112" s="10">
        <f>IF(OR($B112="",$F112=""),"",$F112*IFERROR(VLOOKUP($B112,Reps!$A$10:$C$25,3,FALSE),0))</f>
        <v/>
      </c>
      <c r="H112" s="9" t="n"/>
      <c r="I112" s="9" t="n"/>
    </row>
    <row r="113">
      <c r="A113" s="17" t="n"/>
      <c r="B113" s="12" t="n"/>
      <c r="C113" s="12" t="n"/>
      <c r="D113" s="12" t="n"/>
      <c r="E113" s="12" t="n"/>
      <c r="F113" s="13" t="n"/>
      <c r="G113" s="13">
        <f>IF(OR($B113="",$F113=""),"",$F113*IFERROR(VLOOKUP($B113,Reps!$A$10:$C$25,3,FALSE),0))</f>
        <v/>
      </c>
      <c r="H113" s="12" t="n"/>
      <c r="I113" s="12" t="n"/>
    </row>
    <row r="114">
      <c r="A114" s="16" t="n"/>
      <c r="B114" s="9" t="n"/>
      <c r="C114" s="9" t="n"/>
      <c r="D114" s="9" t="n"/>
      <c r="E114" s="9" t="n"/>
      <c r="F114" s="10" t="n"/>
      <c r="G114" s="10">
        <f>IF(OR($B114="",$F114=""),"",$F114*IFERROR(VLOOKUP($B114,Reps!$A$10:$C$25,3,FALSE),0))</f>
        <v/>
      </c>
      <c r="H114" s="9" t="n"/>
      <c r="I114" s="9" t="n"/>
    </row>
    <row r="115">
      <c r="A115" s="17" t="n"/>
      <c r="B115" s="12" t="n"/>
      <c r="C115" s="12" t="n"/>
      <c r="D115" s="12" t="n"/>
      <c r="E115" s="12" t="n"/>
      <c r="F115" s="13" t="n"/>
      <c r="G115" s="13">
        <f>IF(OR($B115="",$F115=""),"",$F115*IFERROR(VLOOKUP($B115,Reps!$A$10:$C$25,3,FALSE),0))</f>
        <v/>
      </c>
      <c r="H115" s="12" t="n"/>
      <c r="I115" s="12" t="n"/>
    </row>
    <row r="116">
      <c r="A116" s="16" t="n"/>
      <c r="B116" s="9" t="n"/>
      <c r="C116" s="9" t="n"/>
      <c r="D116" s="9" t="n"/>
      <c r="E116" s="9" t="n"/>
      <c r="F116" s="10" t="n"/>
      <c r="G116" s="10">
        <f>IF(OR($B116="",$F116=""),"",$F116*IFERROR(VLOOKUP($B116,Reps!$A$10:$C$25,3,FALSE),0))</f>
        <v/>
      </c>
      <c r="H116" s="9" t="n"/>
      <c r="I116" s="9" t="n"/>
    </row>
    <row r="117">
      <c r="A117" s="17" t="n"/>
      <c r="B117" s="12" t="n"/>
      <c r="C117" s="12" t="n"/>
      <c r="D117" s="12" t="n"/>
      <c r="E117" s="12" t="n"/>
      <c r="F117" s="13" t="n"/>
      <c r="G117" s="13">
        <f>IF(OR($B117="",$F117=""),"",$F117*IFERROR(VLOOKUP($B117,Reps!$A$10:$C$25,3,FALSE),0))</f>
        <v/>
      </c>
      <c r="H117" s="12" t="n"/>
      <c r="I117" s="12" t="n"/>
    </row>
    <row r="118">
      <c r="A118" s="16" t="n"/>
      <c r="B118" s="9" t="n"/>
      <c r="C118" s="9" t="n"/>
      <c r="D118" s="9" t="n"/>
      <c r="E118" s="9" t="n"/>
      <c r="F118" s="10" t="n"/>
      <c r="G118" s="10">
        <f>IF(OR($B118="",$F118=""),"",$F118*IFERROR(VLOOKUP($B118,Reps!$A$10:$C$25,3,FALSE),0))</f>
        <v/>
      </c>
      <c r="H118" s="9" t="n"/>
      <c r="I118" s="9" t="n"/>
    </row>
    <row r="119">
      <c r="A119" s="17" t="n"/>
      <c r="B119" s="12" t="n"/>
      <c r="C119" s="12" t="n"/>
      <c r="D119" s="12" t="n"/>
      <c r="E119" s="12" t="n"/>
      <c r="F119" s="13" t="n"/>
      <c r="G119" s="13">
        <f>IF(OR($B119="",$F119=""),"",$F119*IFERROR(VLOOKUP($B119,Reps!$A$10:$C$25,3,FALSE),0))</f>
        <v/>
      </c>
      <c r="H119" s="12" t="n"/>
      <c r="I119" s="12" t="n"/>
    </row>
    <row r="120">
      <c r="A120" s="16" t="n"/>
      <c r="B120" s="9" t="n"/>
      <c r="C120" s="9" t="n"/>
      <c r="D120" s="9" t="n"/>
      <c r="E120" s="9" t="n"/>
      <c r="F120" s="10" t="n"/>
      <c r="G120" s="10">
        <f>IF(OR($B120="",$F120=""),"",$F120*IFERROR(VLOOKUP($B120,Reps!$A$10:$C$25,3,FALSE),0))</f>
        <v/>
      </c>
      <c r="H120" s="9" t="n"/>
      <c r="I120" s="9" t="n"/>
    </row>
  </sheetData>
  <conditionalFormatting sqref="A10:I120">
    <cfRule type="expression" priority="1" dxfId="0">
      <formula>$H10=Lists!$A$4</formula>
    </cfRule>
    <cfRule type="expression" priority="2" dxfId="1">
      <formula>$H10=Lists!$A$5</formula>
    </cfRule>
  </conditionalFormatting>
  <dataValidations count="3">
    <dataValidation sqref="B10:B120" showDropDown="0" showInputMessage="0" showErrorMessage="1" allowBlank="1" type="list">
      <formula1>Reps!$A$10:$A$25</formula1>
    </dataValidation>
    <dataValidation sqref="D10:D120" showDropDown="0" showInputMessage="0" showErrorMessage="1" allowBlank="1" type="list">
      <formula1>Lists!$B$3:$B$7</formula1>
    </dataValidation>
    <dataValidation sqref="H10:H120" showDropDown="0" showInputMessage="0" showErrorMessage="1" allowBlank="1" type="list">
      <formula1>Lists!$A$3:$A$5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4" customWidth="1" min="8" max="8"/>
  </cols>
  <sheetData>
    <row r="1" ht="26" customHeight="1">
      <c r="A1" s="1" t="inlineStr">
        <is>
          <t>COMMORA · Commission Tracker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3">
      <c r="A3" s="4" t="inlineStr">
        <is>
          <t>Sales by month</t>
        </is>
      </c>
    </row>
    <row r="4">
      <c r="A4" s="5" t="inlineStr">
        <is>
          <t>Change the first month and every column follows. Values come from Sales.</t>
        </is>
      </c>
    </row>
    <row r="6">
      <c r="A6" s="6" t="inlineStr">
        <is>
          <t>First month</t>
        </is>
      </c>
      <c r="B6" s="18" t="n">
        <v>46023</v>
      </c>
    </row>
    <row r="9" ht="20" customHeight="1">
      <c r="A9" s="8" t="inlineStr">
        <is>
          <t>Rep</t>
        </is>
      </c>
      <c r="B9" s="8" t="inlineStr">
        <is>
          <t>Month 1</t>
        </is>
      </c>
      <c r="C9" s="8" t="inlineStr">
        <is>
          <t>Month 2</t>
        </is>
      </c>
      <c r="D9" s="8" t="inlineStr">
        <is>
          <t>Month 3</t>
        </is>
      </c>
      <c r="E9" s="8" t="inlineStr">
        <is>
          <t>Month 4</t>
        </is>
      </c>
      <c r="F9" s="8" t="inlineStr">
        <is>
          <t>Month 5</t>
        </is>
      </c>
      <c r="G9" s="8" t="inlineStr">
        <is>
          <t>Month 6</t>
        </is>
      </c>
      <c r="H9" s="8" t="inlineStr">
        <is>
          <t>Total</t>
        </is>
      </c>
    </row>
    <row r="10">
      <c r="A10" s="19" t="inlineStr">
        <is>
          <t>Month starting</t>
        </is>
      </c>
      <c r="B10" s="18">
        <f>DATE(YEAR($B$6),MONTH($B$6)+0,1)</f>
        <v/>
      </c>
      <c r="C10" s="18">
        <f>DATE(YEAR($B$6),MONTH($B$6)+1,1)</f>
        <v/>
      </c>
      <c r="D10" s="18">
        <f>DATE(YEAR($B$6),MONTH($B$6)+2,1)</f>
        <v/>
      </c>
      <c r="E10" s="18">
        <f>DATE(YEAR($B$6),MONTH($B$6)+3,1)</f>
        <v/>
      </c>
      <c r="F10" s="18">
        <f>DATE(YEAR($B$6),MONTH($B$6)+4,1)</f>
        <v/>
      </c>
      <c r="G10" s="18">
        <f>DATE(YEAR($B$6),MONTH($B$6)+5,1)</f>
        <v/>
      </c>
    </row>
    <row r="11">
      <c r="A11" s="9">
        <f>IF(Reps!$A10="","",Reps!$A10)</f>
        <v/>
      </c>
      <c r="B11" s="10">
        <f>IF($A11="","",SUMIFS(Sales!$F:$F,Sales!$B:$B,$A11,Sales!$A:$A,"&gt;="&amp;B$10,Sales!$A:$A,"&lt;"&amp;DATE(YEAR(B$10),MONTH(B$10)+1,1)))</f>
        <v/>
      </c>
      <c r="C11" s="10">
        <f>IF($A11="","",SUMIFS(Sales!$F:$F,Sales!$B:$B,$A11,Sales!$A:$A,"&gt;="&amp;C$10,Sales!$A:$A,"&lt;"&amp;DATE(YEAR(C$10),MONTH(C$10)+1,1)))</f>
        <v/>
      </c>
      <c r="D11" s="10">
        <f>IF($A11="","",SUMIFS(Sales!$F:$F,Sales!$B:$B,$A11,Sales!$A:$A,"&gt;="&amp;D$10,Sales!$A:$A,"&lt;"&amp;DATE(YEAR(D$10),MONTH(D$10)+1,1)))</f>
        <v/>
      </c>
      <c r="E11" s="10">
        <f>IF($A11="","",SUMIFS(Sales!$F:$F,Sales!$B:$B,$A11,Sales!$A:$A,"&gt;="&amp;E$10,Sales!$A:$A,"&lt;"&amp;DATE(YEAR(E$10),MONTH(E$10)+1,1)))</f>
        <v/>
      </c>
      <c r="F11" s="10">
        <f>IF($A11="","",SUMIFS(Sales!$F:$F,Sales!$B:$B,$A11,Sales!$A:$A,"&gt;="&amp;F$10,Sales!$A:$A,"&lt;"&amp;DATE(YEAR(F$10),MONTH(F$10)+1,1)))</f>
        <v/>
      </c>
      <c r="G11" s="10">
        <f>IF($A11="","",SUMIFS(Sales!$F:$F,Sales!$B:$B,$A11,Sales!$A:$A,"&gt;="&amp;G$10,Sales!$A:$A,"&lt;"&amp;DATE(YEAR(G$10),MONTH(G$10)+1,1)))</f>
        <v/>
      </c>
      <c r="H11" s="10">
        <f>IF($A11="","",SUM($B11:$G11))</f>
        <v/>
      </c>
    </row>
    <row r="12">
      <c r="A12" s="12">
        <f>IF(Reps!$A11="","",Reps!$A11)</f>
        <v/>
      </c>
      <c r="B12" s="13">
        <f>IF($A12="","",SUMIFS(Sales!$F:$F,Sales!$B:$B,$A12,Sales!$A:$A,"&gt;="&amp;B$10,Sales!$A:$A,"&lt;"&amp;DATE(YEAR(B$10),MONTH(B$10)+1,1)))</f>
        <v/>
      </c>
      <c r="C12" s="13">
        <f>IF($A12="","",SUMIFS(Sales!$F:$F,Sales!$B:$B,$A12,Sales!$A:$A,"&gt;="&amp;C$10,Sales!$A:$A,"&lt;"&amp;DATE(YEAR(C$10),MONTH(C$10)+1,1)))</f>
        <v/>
      </c>
      <c r="D12" s="13">
        <f>IF($A12="","",SUMIFS(Sales!$F:$F,Sales!$B:$B,$A12,Sales!$A:$A,"&gt;="&amp;D$10,Sales!$A:$A,"&lt;"&amp;DATE(YEAR(D$10),MONTH(D$10)+1,1)))</f>
        <v/>
      </c>
      <c r="E12" s="13">
        <f>IF($A12="","",SUMIFS(Sales!$F:$F,Sales!$B:$B,$A12,Sales!$A:$A,"&gt;="&amp;E$10,Sales!$A:$A,"&lt;"&amp;DATE(YEAR(E$10),MONTH(E$10)+1,1)))</f>
        <v/>
      </c>
      <c r="F12" s="13">
        <f>IF($A12="","",SUMIFS(Sales!$F:$F,Sales!$B:$B,$A12,Sales!$A:$A,"&gt;="&amp;F$10,Sales!$A:$A,"&lt;"&amp;DATE(YEAR(F$10),MONTH(F$10)+1,1)))</f>
        <v/>
      </c>
      <c r="G12" s="13">
        <f>IF($A12="","",SUMIFS(Sales!$F:$F,Sales!$B:$B,$A12,Sales!$A:$A,"&gt;="&amp;G$10,Sales!$A:$A,"&lt;"&amp;DATE(YEAR(G$10),MONTH(G$10)+1,1)))</f>
        <v/>
      </c>
      <c r="H12" s="13">
        <f>IF($A12="","",SUM($B12:$G12))</f>
        <v/>
      </c>
    </row>
    <row r="13">
      <c r="A13" s="9">
        <f>IF(Reps!$A12="","",Reps!$A12)</f>
        <v/>
      </c>
      <c r="B13" s="10">
        <f>IF($A13="","",SUMIFS(Sales!$F:$F,Sales!$B:$B,$A13,Sales!$A:$A,"&gt;="&amp;B$10,Sales!$A:$A,"&lt;"&amp;DATE(YEAR(B$10),MONTH(B$10)+1,1)))</f>
        <v/>
      </c>
      <c r="C13" s="10">
        <f>IF($A13="","",SUMIFS(Sales!$F:$F,Sales!$B:$B,$A13,Sales!$A:$A,"&gt;="&amp;C$10,Sales!$A:$A,"&lt;"&amp;DATE(YEAR(C$10),MONTH(C$10)+1,1)))</f>
        <v/>
      </c>
      <c r="D13" s="10">
        <f>IF($A13="","",SUMIFS(Sales!$F:$F,Sales!$B:$B,$A13,Sales!$A:$A,"&gt;="&amp;D$10,Sales!$A:$A,"&lt;"&amp;DATE(YEAR(D$10),MONTH(D$10)+1,1)))</f>
        <v/>
      </c>
      <c r="E13" s="10">
        <f>IF($A13="","",SUMIFS(Sales!$F:$F,Sales!$B:$B,$A13,Sales!$A:$A,"&gt;="&amp;E$10,Sales!$A:$A,"&lt;"&amp;DATE(YEAR(E$10),MONTH(E$10)+1,1)))</f>
        <v/>
      </c>
      <c r="F13" s="10">
        <f>IF($A13="","",SUMIFS(Sales!$F:$F,Sales!$B:$B,$A13,Sales!$A:$A,"&gt;="&amp;F$10,Sales!$A:$A,"&lt;"&amp;DATE(YEAR(F$10),MONTH(F$10)+1,1)))</f>
        <v/>
      </c>
      <c r="G13" s="10">
        <f>IF($A13="","",SUMIFS(Sales!$F:$F,Sales!$B:$B,$A13,Sales!$A:$A,"&gt;="&amp;G$10,Sales!$A:$A,"&lt;"&amp;DATE(YEAR(G$10),MONTH(G$10)+1,1)))</f>
        <v/>
      </c>
      <c r="H13" s="10">
        <f>IF($A13="","",SUM($B13:$G13))</f>
        <v/>
      </c>
    </row>
    <row r="14">
      <c r="A14" s="12">
        <f>IF(Reps!$A13="","",Reps!$A13)</f>
        <v/>
      </c>
      <c r="B14" s="13">
        <f>IF($A14="","",SUMIFS(Sales!$F:$F,Sales!$B:$B,$A14,Sales!$A:$A,"&gt;="&amp;B$10,Sales!$A:$A,"&lt;"&amp;DATE(YEAR(B$10),MONTH(B$10)+1,1)))</f>
        <v/>
      </c>
      <c r="C14" s="13">
        <f>IF($A14="","",SUMIFS(Sales!$F:$F,Sales!$B:$B,$A14,Sales!$A:$A,"&gt;="&amp;C$10,Sales!$A:$A,"&lt;"&amp;DATE(YEAR(C$10),MONTH(C$10)+1,1)))</f>
        <v/>
      </c>
      <c r="D14" s="13">
        <f>IF($A14="","",SUMIFS(Sales!$F:$F,Sales!$B:$B,$A14,Sales!$A:$A,"&gt;="&amp;D$10,Sales!$A:$A,"&lt;"&amp;DATE(YEAR(D$10),MONTH(D$10)+1,1)))</f>
        <v/>
      </c>
      <c r="E14" s="13">
        <f>IF($A14="","",SUMIFS(Sales!$F:$F,Sales!$B:$B,$A14,Sales!$A:$A,"&gt;="&amp;E$10,Sales!$A:$A,"&lt;"&amp;DATE(YEAR(E$10),MONTH(E$10)+1,1)))</f>
        <v/>
      </c>
      <c r="F14" s="13">
        <f>IF($A14="","",SUMIFS(Sales!$F:$F,Sales!$B:$B,$A14,Sales!$A:$A,"&gt;="&amp;F$10,Sales!$A:$A,"&lt;"&amp;DATE(YEAR(F$10),MONTH(F$10)+1,1)))</f>
        <v/>
      </c>
      <c r="G14" s="13">
        <f>IF($A14="","",SUMIFS(Sales!$F:$F,Sales!$B:$B,$A14,Sales!$A:$A,"&gt;="&amp;G$10,Sales!$A:$A,"&lt;"&amp;DATE(YEAR(G$10),MONTH(G$10)+1,1)))</f>
        <v/>
      </c>
      <c r="H14" s="13">
        <f>IF($A14="","",SUM($B14:$G14))</f>
        <v/>
      </c>
    </row>
    <row r="15">
      <c r="A15" s="9">
        <f>IF(Reps!$A14="","",Reps!$A14)</f>
        <v/>
      </c>
      <c r="B15" s="10">
        <f>IF($A15="","",SUMIFS(Sales!$F:$F,Sales!$B:$B,$A15,Sales!$A:$A,"&gt;="&amp;B$10,Sales!$A:$A,"&lt;"&amp;DATE(YEAR(B$10),MONTH(B$10)+1,1)))</f>
        <v/>
      </c>
      <c r="C15" s="10">
        <f>IF($A15="","",SUMIFS(Sales!$F:$F,Sales!$B:$B,$A15,Sales!$A:$A,"&gt;="&amp;C$10,Sales!$A:$A,"&lt;"&amp;DATE(YEAR(C$10),MONTH(C$10)+1,1)))</f>
        <v/>
      </c>
      <c r="D15" s="10">
        <f>IF($A15="","",SUMIFS(Sales!$F:$F,Sales!$B:$B,$A15,Sales!$A:$A,"&gt;="&amp;D$10,Sales!$A:$A,"&lt;"&amp;DATE(YEAR(D$10),MONTH(D$10)+1,1)))</f>
        <v/>
      </c>
      <c r="E15" s="10">
        <f>IF($A15="","",SUMIFS(Sales!$F:$F,Sales!$B:$B,$A15,Sales!$A:$A,"&gt;="&amp;E$10,Sales!$A:$A,"&lt;"&amp;DATE(YEAR(E$10),MONTH(E$10)+1,1)))</f>
        <v/>
      </c>
      <c r="F15" s="10">
        <f>IF($A15="","",SUMIFS(Sales!$F:$F,Sales!$B:$B,$A15,Sales!$A:$A,"&gt;="&amp;F$10,Sales!$A:$A,"&lt;"&amp;DATE(YEAR(F$10),MONTH(F$10)+1,1)))</f>
        <v/>
      </c>
      <c r="G15" s="10">
        <f>IF($A15="","",SUMIFS(Sales!$F:$F,Sales!$B:$B,$A15,Sales!$A:$A,"&gt;="&amp;G$10,Sales!$A:$A,"&lt;"&amp;DATE(YEAR(G$10),MONTH(G$10)+1,1)))</f>
        <v/>
      </c>
      <c r="H15" s="10">
        <f>IF($A15="","",SUM($B15:$G15))</f>
        <v/>
      </c>
    </row>
    <row r="16">
      <c r="A16" s="12">
        <f>IF(Reps!$A15="","",Reps!$A15)</f>
        <v/>
      </c>
      <c r="B16" s="13">
        <f>IF($A16="","",SUMIFS(Sales!$F:$F,Sales!$B:$B,$A16,Sales!$A:$A,"&gt;="&amp;B$10,Sales!$A:$A,"&lt;"&amp;DATE(YEAR(B$10),MONTH(B$10)+1,1)))</f>
        <v/>
      </c>
      <c r="C16" s="13">
        <f>IF($A16="","",SUMIFS(Sales!$F:$F,Sales!$B:$B,$A16,Sales!$A:$A,"&gt;="&amp;C$10,Sales!$A:$A,"&lt;"&amp;DATE(YEAR(C$10),MONTH(C$10)+1,1)))</f>
        <v/>
      </c>
      <c r="D16" s="13">
        <f>IF($A16="","",SUMIFS(Sales!$F:$F,Sales!$B:$B,$A16,Sales!$A:$A,"&gt;="&amp;D$10,Sales!$A:$A,"&lt;"&amp;DATE(YEAR(D$10),MONTH(D$10)+1,1)))</f>
        <v/>
      </c>
      <c r="E16" s="13">
        <f>IF($A16="","",SUMIFS(Sales!$F:$F,Sales!$B:$B,$A16,Sales!$A:$A,"&gt;="&amp;E$10,Sales!$A:$A,"&lt;"&amp;DATE(YEAR(E$10),MONTH(E$10)+1,1)))</f>
        <v/>
      </c>
      <c r="F16" s="13">
        <f>IF($A16="","",SUMIFS(Sales!$F:$F,Sales!$B:$B,$A16,Sales!$A:$A,"&gt;="&amp;F$10,Sales!$A:$A,"&lt;"&amp;DATE(YEAR(F$10),MONTH(F$10)+1,1)))</f>
        <v/>
      </c>
      <c r="G16" s="13">
        <f>IF($A16="","",SUMIFS(Sales!$F:$F,Sales!$B:$B,$A16,Sales!$A:$A,"&gt;="&amp;G$10,Sales!$A:$A,"&lt;"&amp;DATE(YEAR(G$10),MONTH(G$10)+1,1)))</f>
        <v/>
      </c>
      <c r="H16" s="13">
        <f>IF($A16="","",SUM($B16:$G16))</f>
        <v/>
      </c>
    </row>
    <row r="17">
      <c r="A17" s="9">
        <f>IF(Reps!$A16="","",Reps!$A16)</f>
        <v/>
      </c>
      <c r="B17" s="10">
        <f>IF($A17="","",SUMIFS(Sales!$F:$F,Sales!$B:$B,$A17,Sales!$A:$A,"&gt;="&amp;B$10,Sales!$A:$A,"&lt;"&amp;DATE(YEAR(B$10),MONTH(B$10)+1,1)))</f>
        <v/>
      </c>
      <c r="C17" s="10">
        <f>IF($A17="","",SUMIFS(Sales!$F:$F,Sales!$B:$B,$A17,Sales!$A:$A,"&gt;="&amp;C$10,Sales!$A:$A,"&lt;"&amp;DATE(YEAR(C$10),MONTH(C$10)+1,1)))</f>
        <v/>
      </c>
      <c r="D17" s="10">
        <f>IF($A17="","",SUMIFS(Sales!$F:$F,Sales!$B:$B,$A17,Sales!$A:$A,"&gt;="&amp;D$10,Sales!$A:$A,"&lt;"&amp;DATE(YEAR(D$10),MONTH(D$10)+1,1)))</f>
        <v/>
      </c>
      <c r="E17" s="10">
        <f>IF($A17="","",SUMIFS(Sales!$F:$F,Sales!$B:$B,$A17,Sales!$A:$A,"&gt;="&amp;E$10,Sales!$A:$A,"&lt;"&amp;DATE(YEAR(E$10),MONTH(E$10)+1,1)))</f>
        <v/>
      </c>
      <c r="F17" s="10">
        <f>IF($A17="","",SUMIFS(Sales!$F:$F,Sales!$B:$B,$A17,Sales!$A:$A,"&gt;="&amp;F$10,Sales!$A:$A,"&lt;"&amp;DATE(YEAR(F$10),MONTH(F$10)+1,1)))</f>
        <v/>
      </c>
      <c r="G17" s="10">
        <f>IF($A17="","",SUMIFS(Sales!$F:$F,Sales!$B:$B,$A17,Sales!$A:$A,"&gt;="&amp;G$10,Sales!$A:$A,"&lt;"&amp;DATE(YEAR(G$10),MONTH(G$10)+1,1)))</f>
        <v/>
      </c>
      <c r="H17" s="10">
        <f>IF($A17="","",SUM($B17:$G17))</f>
        <v/>
      </c>
    </row>
    <row r="18">
      <c r="A18" s="12">
        <f>IF(Reps!$A17="","",Reps!$A17)</f>
        <v/>
      </c>
      <c r="B18" s="13">
        <f>IF($A18="","",SUMIFS(Sales!$F:$F,Sales!$B:$B,$A18,Sales!$A:$A,"&gt;="&amp;B$10,Sales!$A:$A,"&lt;"&amp;DATE(YEAR(B$10),MONTH(B$10)+1,1)))</f>
        <v/>
      </c>
      <c r="C18" s="13">
        <f>IF($A18="","",SUMIFS(Sales!$F:$F,Sales!$B:$B,$A18,Sales!$A:$A,"&gt;="&amp;C$10,Sales!$A:$A,"&lt;"&amp;DATE(YEAR(C$10),MONTH(C$10)+1,1)))</f>
        <v/>
      </c>
      <c r="D18" s="13">
        <f>IF($A18="","",SUMIFS(Sales!$F:$F,Sales!$B:$B,$A18,Sales!$A:$A,"&gt;="&amp;D$10,Sales!$A:$A,"&lt;"&amp;DATE(YEAR(D$10),MONTH(D$10)+1,1)))</f>
        <v/>
      </c>
      <c r="E18" s="13">
        <f>IF($A18="","",SUMIFS(Sales!$F:$F,Sales!$B:$B,$A18,Sales!$A:$A,"&gt;="&amp;E$10,Sales!$A:$A,"&lt;"&amp;DATE(YEAR(E$10),MONTH(E$10)+1,1)))</f>
        <v/>
      </c>
      <c r="F18" s="13">
        <f>IF($A18="","",SUMIFS(Sales!$F:$F,Sales!$B:$B,$A18,Sales!$A:$A,"&gt;="&amp;F$10,Sales!$A:$A,"&lt;"&amp;DATE(YEAR(F$10),MONTH(F$10)+1,1)))</f>
        <v/>
      </c>
      <c r="G18" s="13">
        <f>IF($A18="","",SUMIFS(Sales!$F:$F,Sales!$B:$B,$A18,Sales!$A:$A,"&gt;="&amp;G$10,Sales!$A:$A,"&lt;"&amp;DATE(YEAR(G$10),MONTH(G$10)+1,1)))</f>
        <v/>
      </c>
      <c r="H18" s="13">
        <f>IF($A18="","",SUM($B18:$G18))</f>
        <v/>
      </c>
    </row>
    <row r="19">
      <c r="A19" s="9">
        <f>IF(Reps!$A18="","",Reps!$A18)</f>
        <v/>
      </c>
      <c r="B19" s="10">
        <f>IF($A19="","",SUMIFS(Sales!$F:$F,Sales!$B:$B,$A19,Sales!$A:$A,"&gt;="&amp;B$10,Sales!$A:$A,"&lt;"&amp;DATE(YEAR(B$10),MONTH(B$10)+1,1)))</f>
        <v/>
      </c>
      <c r="C19" s="10">
        <f>IF($A19="","",SUMIFS(Sales!$F:$F,Sales!$B:$B,$A19,Sales!$A:$A,"&gt;="&amp;C$10,Sales!$A:$A,"&lt;"&amp;DATE(YEAR(C$10),MONTH(C$10)+1,1)))</f>
        <v/>
      </c>
      <c r="D19" s="10">
        <f>IF($A19="","",SUMIFS(Sales!$F:$F,Sales!$B:$B,$A19,Sales!$A:$A,"&gt;="&amp;D$10,Sales!$A:$A,"&lt;"&amp;DATE(YEAR(D$10),MONTH(D$10)+1,1)))</f>
        <v/>
      </c>
      <c r="E19" s="10">
        <f>IF($A19="","",SUMIFS(Sales!$F:$F,Sales!$B:$B,$A19,Sales!$A:$A,"&gt;="&amp;E$10,Sales!$A:$A,"&lt;"&amp;DATE(YEAR(E$10),MONTH(E$10)+1,1)))</f>
        <v/>
      </c>
      <c r="F19" s="10">
        <f>IF($A19="","",SUMIFS(Sales!$F:$F,Sales!$B:$B,$A19,Sales!$A:$A,"&gt;="&amp;F$10,Sales!$A:$A,"&lt;"&amp;DATE(YEAR(F$10),MONTH(F$10)+1,1)))</f>
        <v/>
      </c>
      <c r="G19" s="10">
        <f>IF($A19="","",SUMIFS(Sales!$F:$F,Sales!$B:$B,$A19,Sales!$A:$A,"&gt;="&amp;G$10,Sales!$A:$A,"&lt;"&amp;DATE(YEAR(G$10),MONTH(G$10)+1,1)))</f>
        <v/>
      </c>
      <c r="H19" s="10">
        <f>IF($A19="","",SUM($B19:$G19))</f>
        <v/>
      </c>
    </row>
    <row r="20">
      <c r="A20" s="12">
        <f>IF(Reps!$A19="","",Reps!$A19)</f>
        <v/>
      </c>
      <c r="B20" s="13">
        <f>IF($A20="","",SUMIFS(Sales!$F:$F,Sales!$B:$B,$A20,Sales!$A:$A,"&gt;="&amp;B$10,Sales!$A:$A,"&lt;"&amp;DATE(YEAR(B$10),MONTH(B$10)+1,1)))</f>
        <v/>
      </c>
      <c r="C20" s="13">
        <f>IF($A20="","",SUMIFS(Sales!$F:$F,Sales!$B:$B,$A20,Sales!$A:$A,"&gt;="&amp;C$10,Sales!$A:$A,"&lt;"&amp;DATE(YEAR(C$10),MONTH(C$10)+1,1)))</f>
        <v/>
      </c>
      <c r="D20" s="13">
        <f>IF($A20="","",SUMIFS(Sales!$F:$F,Sales!$B:$B,$A20,Sales!$A:$A,"&gt;="&amp;D$10,Sales!$A:$A,"&lt;"&amp;DATE(YEAR(D$10),MONTH(D$10)+1,1)))</f>
        <v/>
      </c>
      <c r="E20" s="13">
        <f>IF($A20="","",SUMIFS(Sales!$F:$F,Sales!$B:$B,$A20,Sales!$A:$A,"&gt;="&amp;E$10,Sales!$A:$A,"&lt;"&amp;DATE(YEAR(E$10),MONTH(E$10)+1,1)))</f>
        <v/>
      </c>
      <c r="F20" s="13">
        <f>IF($A20="","",SUMIFS(Sales!$F:$F,Sales!$B:$B,$A20,Sales!$A:$A,"&gt;="&amp;F$10,Sales!$A:$A,"&lt;"&amp;DATE(YEAR(F$10),MONTH(F$10)+1,1)))</f>
        <v/>
      </c>
      <c r="G20" s="13">
        <f>IF($A20="","",SUMIFS(Sales!$F:$F,Sales!$B:$B,$A20,Sales!$A:$A,"&gt;="&amp;G$10,Sales!$A:$A,"&lt;"&amp;DATE(YEAR(G$10),MONTH(G$10)+1,1)))</f>
        <v/>
      </c>
      <c r="H20" s="13">
        <f>IF($A20="","",SUM($B20:$G20))</f>
        <v/>
      </c>
    </row>
    <row r="21">
      <c r="A21" s="9">
        <f>IF(Reps!$A20="","",Reps!$A20)</f>
        <v/>
      </c>
      <c r="B21" s="10">
        <f>IF($A21="","",SUMIFS(Sales!$F:$F,Sales!$B:$B,$A21,Sales!$A:$A,"&gt;="&amp;B$10,Sales!$A:$A,"&lt;"&amp;DATE(YEAR(B$10),MONTH(B$10)+1,1)))</f>
        <v/>
      </c>
      <c r="C21" s="10">
        <f>IF($A21="","",SUMIFS(Sales!$F:$F,Sales!$B:$B,$A21,Sales!$A:$A,"&gt;="&amp;C$10,Sales!$A:$A,"&lt;"&amp;DATE(YEAR(C$10),MONTH(C$10)+1,1)))</f>
        <v/>
      </c>
      <c r="D21" s="10">
        <f>IF($A21="","",SUMIFS(Sales!$F:$F,Sales!$B:$B,$A21,Sales!$A:$A,"&gt;="&amp;D$10,Sales!$A:$A,"&lt;"&amp;DATE(YEAR(D$10),MONTH(D$10)+1,1)))</f>
        <v/>
      </c>
      <c r="E21" s="10">
        <f>IF($A21="","",SUMIFS(Sales!$F:$F,Sales!$B:$B,$A21,Sales!$A:$A,"&gt;="&amp;E$10,Sales!$A:$A,"&lt;"&amp;DATE(YEAR(E$10),MONTH(E$10)+1,1)))</f>
        <v/>
      </c>
      <c r="F21" s="10">
        <f>IF($A21="","",SUMIFS(Sales!$F:$F,Sales!$B:$B,$A21,Sales!$A:$A,"&gt;="&amp;F$10,Sales!$A:$A,"&lt;"&amp;DATE(YEAR(F$10),MONTH(F$10)+1,1)))</f>
        <v/>
      </c>
      <c r="G21" s="10">
        <f>IF($A21="","",SUMIFS(Sales!$F:$F,Sales!$B:$B,$A21,Sales!$A:$A,"&gt;="&amp;G$10,Sales!$A:$A,"&lt;"&amp;DATE(YEAR(G$10),MONTH(G$10)+1,1)))</f>
        <v/>
      </c>
      <c r="H21" s="10">
        <f>IF($A21="","",SUM($B21:$G21))</f>
        <v/>
      </c>
    </row>
    <row r="22">
      <c r="A22" s="12">
        <f>IF(Reps!$A21="","",Reps!$A21)</f>
        <v/>
      </c>
      <c r="B22" s="13">
        <f>IF($A22="","",SUMIFS(Sales!$F:$F,Sales!$B:$B,$A22,Sales!$A:$A,"&gt;="&amp;B$10,Sales!$A:$A,"&lt;"&amp;DATE(YEAR(B$10),MONTH(B$10)+1,1)))</f>
        <v/>
      </c>
      <c r="C22" s="13">
        <f>IF($A22="","",SUMIFS(Sales!$F:$F,Sales!$B:$B,$A22,Sales!$A:$A,"&gt;="&amp;C$10,Sales!$A:$A,"&lt;"&amp;DATE(YEAR(C$10),MONTH(C$10)+1,1)))</f>
        <v/>
      </c>
      <c r="D22" s="13">
        <f>IF($A22="","",SUMIFS(Sales!$F:$F,Sales!$B:$B,$A22,Sales!$A:$A,"&gt;="&amp;D$10,Sales!$A:$A,"&lt;"&amp;DATE(YEAR(D$10),MONTH(D$10)+1,1)))</f>
        <v/>
      </c>
      <c r="E22" s="13">
        <f>IF($A22="","",SUMIFS(Sales!$F:$F,Sales!$B:$B,$A22,Sales!$A:$A,"&gt;="&amp;E$10,Sales!$A:$A,"&lt;"&amp;DATE(YEAR(E$10),MONTH(E$10)+1,1)))</f>
        <v/>
      </c>
      <c r="F22" s="13">
        <f>IF($A22="","",SUMIFS(Sales!$F:$F,Sales!$B:$B,$A22,Sales!$A:$A,"&gt;="&amp;F$10,Sales!$A:$A,"&lt;"&amp;DATE(YEAR(F$10),MONTH(F$10)+1,1)))</f>
        <v/>
      </c>
      <c r="G22" s="13">
        <f>IF($A22="","",SUMIFS(Sales!$F:$F,Sales!$B:$B,$A22,Sales!$A:$A,"&gt;="&amp;G$10,Sales!$A:$A,"&lt;"&amp;DATE(YEAR(G$10),MONTH(G$10)+1,1)))</f>
        <v/>
      </c>
      <c r="H22" s="13">
        <f>IF($A22="","",SUM($B22:$G22))</f>
        <v/>
      </c>
    </row>
    <row r="23">
      <c r="A23" s="9">
        <f>IF(Reps!$A22="","",Reps!$A22)</f>
        <v/>
      </c>
      <c r="B23" s="10">
        <f>IF($A23="","",SUMIFS(Sales!$F:$F,Sales!$B:$B,$A23,Sales!$A:$A,"&gt;="&amp;B$10,Sales!$A:$A,"&lt;"&amp;DATE(YEAR(B$10),MONTH(B$10)+1,1)))</f>
        <v/>
      </c>
      <c r="C23" s="10">
        <f>IF($A23="","",SUMIFS(Sales!$F:$F,Sales!$B:$B,$A23,Sales!$A:$A,"&gt;="&amp;C$10,Sales!$A:$A,"&lt;"&amp;DATE(YEAR(C$10),MONTH(C$10)+1,1)))</f>
        <v/>
      </c>
      <c r="D23" s="10">
        <f>IF($A23="","",SUMIFS(Sales!$F:$F,Sales!$B:$B,$A23,Sales!$A:$A,"&gt;="&amp;D$10,Sales!$A:$A,"&lt;"&amp;DATE(YEAR(D$10),MONTH(D$10)+1,1)))</f>
        <v/>
      </c>
      <c r="E23" s="10">
        <f>IF($A23="","",SUMIFS(Sales!$F:$F,Sales!$B:$B,$A23,Sales!$A:$A,"&gt;="&amp;E$10,Sales!$A:$A,"&lt;"&amp;DATE(YEAR(E$10),MONTH(E$10)+1,1)))</f>
        <v/>
      </c>
      <c r="F23" s="10">
        <f>IF($A23="","",SUMIFS(Sales!$F:$F,Sales!$B:$B,$A23,Sales!$A:$A,"&gt;="&amp;F$10,Sales!$A:$A,"&lt;"&amp;DATE(YEAR(F$10),MONTH(F$10)+1,1)))</f>
        <v/>
      </c>
      <c r="G23" s="10">
        <f>IF($A23="","",SUMIFS(Sales!$F:$F,Sales!$B:$B,$A23,Sales!$A:$A,"&gt;="&amp;G$10,Sales!$A:$A,"&lt;"&amp;DATE(YEAR(G$10),MONTH(G$10)+1,1)))</f>
        <v/>
      </c>
      <c r="H23" s="10">
        <f>IF($A23="","",SUM($B23:$G23))</f>
        <v/>
      </c>
    </row>
    <row r="24">
      <c r="A24" s="12">
        <f>IF(Reps!$A23="","",Reps!$A23)</f>
        <v/>
      </c>
      <c r="B24" s="13">
        <f>IF($A24="","",SUMIFS(Sales!$F:$F,Sales!$B:$B,$A24,Sales!$A:$A,"&gt;="&amp;B$10,Sales!$A:$A,"&lt;"&amp;DATE(YEAR(B$10),MONTH(B$10)+1,1)))</f>
        <v/>
      </c>
      <c r="C24" s="13">
        <f>IF($A24="","",SUMIFS(Sales!$F:$F,Sales!$B:$B,$A24,Sales!$A:$A,"&gt;="&amp;C$10,Sales!$A:$A,"&lt;"&amp;DATE(YEAR(C$10),MONTH(C$10)+1,1)))</f>
        <v/>
      </c>
      <c r="D24" s="13">
        <f>IF($A24="","",SUMIFS(Sales!$F:$F,Sales!$B:$B,$A24,Sales!$A:$A,"&gt;="&amp;D$10,Sales!$A:$A,"&lt;"&amp;DATE(YEAR(D$10),MONTH(D$10)+1,1)))</f>
        <v/>
      </c>
      <c r="E24" s="13">
        <f>IF($A24="","",SUMIFS(Sales!$F:$F,Sales!$B:$B,$A24,Sales!$A:$A,"&gt;="&amp;E$10,Sales!$A:$A,"&lt;"&amp;DATE(YEAR(E$10),MONTH(E$10)+1,1)))</f>
        <v/>
      </c>
      <c r="F24" s="13">
        <f>IF($A24="","",SUMIFS(Sales!$F:$F,Sales!$B:$B,$A24,Sales!$A:$A,"&gt;="&amp;F$10,Sales!$A:$A,"&lt;"&amp;DATE(YEAR(F$10),MONTH(F$10)+1,1)))</f>
        <v/>
      </c>
      <c r="G24" s="13">
        <f>IF($A24="","",SUMIFS(Sales!$F:$F,Sales!$B:$B,$A24,Sales!$A:$A,"&gt;="&amp;G$10,Sales!$A:$A,"&lt;"&amp;DATE(YEAR(G$10),MONTH(G$10)+1,1)))</f>
        <v/>
      </c>
      <c r="H24" s="13">
        <f>IF($A24="","",SUM($B24:$G24))</f>
        <v/>
      </c>
    </row>
    <row r="25">
      <c r="A25" s="9">
        <f>IF(Reps!$A24="","",Reps!$A24)</f>
        <v/>
      </c>
      <c r="B25" s="10">
        <f>IF($A25="","",SUMIFS(Sales!$F:$F,Sales!$B:$B,$A25,Sales!$A:$A,"&gt;="&amp;B$10,Sales!$A:$A,"&lt;"&amp;DATE(YEAR(B$10),MONTH(B$10)+1,1)))</f>
        <v/>
      </c>
      <c r="C25" s="10">
        <f>IF($A25="","",SUMIFS(Sales!$F:$F,Sales!$B:$B,$A25,Sales!$A:$A,"&gt;="&amp;C$10,Sales!$A:$A,"&lt;"&amp;DATE(YEAR(C$10),MONTH(C$10)+1,1)))</f>
        <v/>
      </c>
      <c r="D25" s="10">
        <f>IF($A25="","",SUMIFS(Sales!$F:$F,Sales!$B:$B,$A25,Sales!$A:$A,"&gt;="&amp;D$10,Sales!$A:$A,"&lt;"&amp;DATE(YEAR(D$10),MONTH(D$10)+1,1)))</f>
        <v/>
      </c>
      <c r="E25" s="10">
        <f>IF($A25="","",SUMIFS(Sales!$F:$F,Sales!$B:$B,$A25,Sales!$A:$A,"&gt;="&amp;E$10,Sales!$A:$A,"&lt;"&amp;DATE(YEAR(E$10),MONTH(E$10)+1,1)))</f>
        <v/>
      </c>
      <c r="F25" s="10">
        <f>IF($A25="","",SUMIFS(Sales!$F:$F,Sales!$B:$B,$A25,Sales!$A:$A,"&gt;="&amp;F$10,Sales!$A:$A,"&lt;"&amp;DATE(YEAR(F$10),MONTH(F$10)+1,1)))</f>
        <v/>
      </c>
      <c r="G25" s="10">
        <f>IF($A25="","",SUMIFS(Sales!$F:$F,Sales!$B:$B,$A25,Sales!$A:$A,"&gt;="&amp;G$10,Sales!$A:$A,"&lt;"&amp;DATE(YEAR(G$10),MONTH(G$10)+1,1)))</f>
        <v/>
      </c>
      <c r="H25" s="10">
        <f>IF($A25="","",SUM($B25:$G25))</f>
        <v/>
      </c>
    </row>
    <row r="26">
      <c r="A26" s="12">
        <f>IF(Reps!$A25="","",Reps!$A25)</f>
        <v/>
      </c>
      <c r="B26" s="13">
        <f>IF($A26="","",SUMIFS(Sales!$F:$F,Sales!$B:$B,$A26,Sales!$A:$A,"&gt;="&amp;B$10,Sales!$A:$A,"&lt;"&amp;DATE(YEAR(B$10),MONTH(B$10)+1,1)))</f>
        <v/>
      </c>
      <c r="C26" s="13">
        <f>IF($A26="","",SUMIFS(Sales!$F:$F,Sales!$B:$B,$A26,Sales!$A:$A,"&gt;="&amp;C$10,Sales!$A:$A,"&lt;"&amp;DATE(YEAR(C$10),MONTH(C$10)+1,1)))</f>
        <v/>
      </c>
      <c r="D26" s="13">
        <f>IF($A26="","",SUMIFS(Sales!$F:$F,Sales!$B:$B,$A26,Sales!$A:$A,"&gt;="&amp;D$10,Sales!$A:$A,"&lt;"&amp;DATE(YEAR(D$10),MONTH(D$10)+1,1)))</f>
        <v/>
      </c>
      <c r="E26" s="13">
        <f>IF($A26="","",SUMIFS(Sales!$F:$F,Sales!$B:$B,$A26,Sales!$A:$A,"&gt;="&amp;E$10,Sales!$A:$A,"&lt;"&amp;DATE(YEAR(E$10),MONTH(E$10)+1,1)))</f>
        <v/>
      </c>
      <c r="F26" s="13">
        <f>IF($A26="","",SUMIFS(Sales!$F:$F,Sales!$B:$B,$A26,Sales!$A:$A,"&gt;="&amp;F$10,Sales!$A:$A,"&lt;"&amp;DATE(YEAR(F$10),MONTH(F$10)+1,1)))</f>
        <v/>
      </c>
      <c r="G26" s="13">
        <f>IF($A26="","",SUMIFS(Sales!$F:$F,Sales!$B:$B,$A26,Sales!$A:$A,"&gt;="&amp;G$10,Sales!$A:$A,"&lt;"&amp;DATE(YEAR(G$10),MONTH(G$10)+1,1)))</f>
        <v/>
      </c>
      <c r="H26" s="13">
        <f>IF($A26="","",SUM($B26:$G26))</f>
        <v/>
      </c>
    </row>
  </sheetData>
  <conditionalFormatting sqref="B11:G26">
    <cfRule type="expression" priority="1" dxfId="1">
      <formula>AND($A11&lt;&gt;"",B11=0)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 ht="26" customHeight="1">
      <c r="A1" s="1" t="inlineStr">
        <is>
          <t>COMMORA · Commission Tracker</t>
        </is>
      </c>
      <c r="B1" s="2" t="n"/>
      <c r="C1" s="2" t="n"/>
      <c r="D1" s="3" t="inlineStr">
        <is>
          <t>sheetorial.com</t>
        </is>
      </c>
    </row>
    <row r="2" ht="20" customHeight="1">
      <c r="A2" s="8" t="inlineStr">
        <is>
          <t>Payout status</t>
        </is>
      </c>
      <c r="B2" s="8" t="inlineStr">
        <is>
          <t>Region</t>
        </is>
      </c>
    </row>
    <row r="3">
      <c r="A3" s="9" t="inlineStr">
        <is>
          <t>Unpaid</t>
        </is>
      </c>
      <c r="B3" s="9" t="inlineStr">
        <is>
          <t>North</t>
        </is>
      </c>
    </row>
    <row r="4">
      <c r="A4" s="12" t="inlineStr">
        <is>
          <t>Paid</t>
        </is>
      </c>
      <c r="B4" s="12" t="inlineStr">
        <is>
          <t>South</t>
        </is>
      </c>
    </row>
    <row r="5">
      <c r="A5" s="9" t="inlineStr">
        <is>
          <t>On hold</t>
        </is>
      </c>
      <c r="B5" s="9" t="inlineStr">
        <is>
          <t>East</t>
        </is>
      </c>
    </row>
    <row r="6">
      <c r="A6" s="12" t="n"/>
      <c r="B6" s="12" t="inlineStr">
        <is>
          <t>West</t>
        </is>
      </c>
    </row>
    <row r="7">
      <c r="A7" s="9" t="n"/>
      <c r="B7" s="9" t="inlineStr">
        <is>
          <t>Online</t>
        </is>
      </c>
    </row>
    <row r="9">
      <c r="A9" s="20" t="inlineStr">
        <is>
          <t>Edit payout statuses and regions here — the dropdowns follow these lists.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2026-10-23T16:55:20Z</dcterms:created>
  <dcterms:modified xsi:type="dcterms:W3CDTF">2026-10-23T16:55:21Z</dcterms:modified>
</cp:coreProperties>
</file>