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" sheetId="1" state="visible" r:id="rId1"/>
    <sheet name="Entries" sheetId="2" state="visible" r:id="rId2"/>
    <sheet name="Proje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ddd, mmm d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4" fontId="4" fillId="0" borderId="1" pivotButton="0" quotePrefix="0" xfId="0"/>
    <xf numFmtId="166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4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5" fontId="4" fillId="0" borderId="1" pivotButton="0" quotePrefix="0" xfId="0"/>
    <xf numFmtId="18" fontId="4" fillId="0" borderId="1" pivotButton="0" quotePrefix="0" xfId="0"/>
    <xf numFmtId="1" fontId="4" fillId="0" borderId="1" pivotButton="0" quotePrefix="0" xfId="0"/>
    <xf numFmtId="165" fontId="4" fillId="4" borderId="1" pivotButton="0" quotePrefix="0" xfId="0"/>
    <xf numFmtId="18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Timesheet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Weekly timesheet</t>
        </is>
      </c>
    </row>
    <row r="4">
      <c r="A4" s="5" t="inlineStr">
        <is>
          <t>Type the Monday of the week. Days and projects add up from the Entries tab.</t>
        </is>
      </c>
    </row>
    <row r="6">
      <c r="A6" s="6" t="inlineStr">
        <is>
          <t>Week starting</t>
        </is>
      </c>
      <c r="B6" s="7" t="n">
        <v>46300</v>
      </c>
      <c r="C6" s="6" t="inlineStr">
        <is>
          <t>Total hours</t>
        </is>
      </c>
      <c r="D6" s="8">
        <f>$B$17</f>
        <v/>
      </c>
      <c r="E6" s="6" t="inlineStr">
        <is>
          <t>Billable share</t>
        </is>
      </c>
      <c r="F6" s="9">
        <f>IFERROR($C$17/$B$17,0)</f>
        <v/>
      </c>
    </row>
    <row r="7">
      <c r="E7" s="6" t="inlineStr">
        <is>
          <t>Billable amount</t>
        </is>
      </c>
      <c r="F7" s="10">
        <f>$E$17</f>
        <v/>
      </c>
    </row>
    <row r="9" ht="20" customHeight="1">
      <c r="A9" s="11" t="inlineStr">
        <is>
          <t>Day</t>
        </is>
      </c>
      <c r="B9" s="11" t="inlineStr">
        <is>
          <t>Hours</t>
        </is>
      </c>
      <c r="C9" s="11" t="inlineStr">
        <is>
          <t>Billable hours</t>
        </is>
      </c>
      <c r="D9" s="11" t="inlineStr">
        <is>
          <t>Billable %</t>
        </is>
      </c>
      <c r="E9" s="11" t="inlineStr">
        <is>
          <t>Amount</t>
        </is>
      </c>
    </row>
    <row r="10">
      <c r="A10" s="12">
        <f>$B$6+0</f>
        <v/>
      </c>
      <c r="B10" s="13">
        <f>SUMIF(Entries!$A:$A,$A10,Entries!$G:$G)</f>
        <v/>
      </c>
      <c r="C10" s="13">
        <f>SUMIFS(Entries!$G:$G,Entries!$A:$A,$A10,Entries!$H:$H,Projects!$E$3)</f>
        <v/>
      </c>
      <c r="D10" s="14">
        <f>IFERROR($C10/$B10,0)</f>
        <v/>
      </c>
      <c r="E10" s="15">
        <f>SUMIF(Entries!$A:$A,$A10,Entries!$I:$I)</f>
        <v/>
      </c>
    </row>
    <row r="11">
      <c r="A11" s="16">
        <f>$B$6+1</f>
        <v/>
      </c>
      <c r="B11" s="17">
        <f>SUMIF(Entries!$A:$A,$A11,Entries!$G:$G)</f>
        <v/>
      </c>
      <c r="C11" s="17">
        <f>SUMIFS(Entries!$G:$G,Entries!$A:$A,$A11,Entries!$H:$H,Projects!$E$3)</f>
        <v/>
      </c>
      <c r="D11" s="18">
        <f>IFERROR($C11/$B11,0)</f>
        <v/>
      </c>
      <c r="E11" s="19">
        <f>SUMIF(Entries!$A:$A,$A11,Entries!$I:$I)</f>
        <v/>
      </c>
    </row>
    <row r="12">
      <c r="A12" s="12">
        <f>$B$6+2</f>
        <v/>
      </c>
      <c r="B12" s="13">
        <f>SUMIF(Entries!$A:$A,$A12,Entries!$G:$G)</f>
        <v/>
      </c>
      <c r="C12" s="13">
        <f>SUMIFS(Entries!$G:$G,Entries!$A:$A,$A12,Entries!$H:$H,Projects!$E$3)</f>
        <v/>
      </c>
      <c r="D12" s="14">
        <f>IFERROR($C12/$B12,0)</f>
        <v/>
      </c>
      <c r="E12" s="15">
        <f>SUMIF(Entries!$A:$A,$A12,Entries!$I:$I)</f>
        <v/>
      </c>
    </row>
    <row r="13">
      <c r="A13" s="16">
        <f>$B$6+3</f>
        <v/>
      </c>
      <c r="B13" s="17">
        <f>SUMIF(Entries!$A:$A,$A13,Entries!$G:$G)</f>
        <v/>
      </c>
      <c r="C13" s="17">
        <f>SUMIFS(Entries!$G:$G,Entries!$A:$A,$A13,Entries!$H:$H,Projects!$E$3)</f>
        <v/>
      </c>
      <c r="D13" s="18">
        <f>IFERROR($C13/$B13,0)</f>
        <v/>
      </c>
      <c r="E13" s="19">
        <f>SUMIF(Entries!$A:$A,$A13,Entries!$I:$I)</f>
        <v/>
      </c>
    </row>
    <row r="14">
      <c r="A14" s="12">
        <f>$B$6+4</f>
        <v/>
      </c>
      <c r="B14" s="13">
        <f>SUMIF(Entries!$A:$A,$A14,Entries!$G:$G)</f>
        <v/>
      </c>
      <c r="C14" s="13">
        <f>SUMIFS(Entries!$G:$G,Entries!$A:$A,$A14,Entries!$H:$H,Projects!$E$3)</f>
        <v/>
      </c>
      <c r="D14" s="14">
        <f>IFERROR($C14/$B14,0)</f>
        <v/>
      </c>
      <c r="E14" s="15">
        <f>SUMIF(Entries!$A:$A,$A14,Entries!$I:$I)</f>
        <v/>
      </c>
    </row>
    <row r="15">
      <c r="A15" s="16">
        <f>$B$6+5</f>
        <v/>
      </c>
      <c r="B15" s="17">
        <f>SUMIF(Entries!$A:$A,$A15,Entries!$G:$G)</f>
        <v/>
      </c>
      <c r="C15" s="17">
        <f>SUMIFS(Entries!$G:$G,Entries!$A:$A,$A15,Entries!$H:$H,Projects!$E$3)</f>
        <v/>
      </c>
      <c r="D15" s="18">
        <f>IFERROR($C15/$B15,0)</f>
        <v/>
      </c>
      <c r="E15" s="19">
        <f>SUMIF(Entries!$A:$A,$A15,Entries!$I:$I)</f>
        <v/>
      </c>
    </row>
    <row r="16">
      <c r="A16" s="12">
        <f>$B$6+6</f>
        <v/>
      </c>
      <c r="B16" s="13">
        <f>SUMIF(Entries!$A:$A,$A16,Entries!$G:$G)</f>
        <v/>
      </c>
      <c r="C16" s="13">
        <f>SUMIFS(Entries!$G:$G,Entries!$A:$A,$A16,Entries!$H:$H,Projects!$E$3)</f>
        <v/>
      </c>
      <c r="D16" s="14">
        <f>IFERROR($C16/$B16,0)</f>
        <v/>
      </c>
      <c r="E16" s="15">
        <f>SUMIF(Entries!$A:$A,$A16,Entries!$I:$I)</f>
        <v/>
      </c>
    </row>
    <row r="17">
      <c r="A17" s="20" t="inlineStr">
        <is>
          <t>Total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9">
      <c r="A19" s="21" t="inlineStr">
        <is>
          <t>This week by project</t>
        </is>
      </c>
    </row>
    <row r="20" ht="20" customHeight="1">
      <c r="A20" s="11" t="inlineStr">
        <is>
          <t>Project</t>
        </is>
      </c>
      <c r="B20" s="11" t="inlineStr">
        <is>
          <t>Client</t>
        </is>
      </c>
      <c r="C20" s="11" t="inlineStr">
        <is>
          <t>Hours</t>
        </is>
      </c>
      <c r="D20" s="11" t="inlineStr">
        <is>
          <t>Billable hours</t>
        </is>
      </c>
      <c r="E20" s="11" t="inlineStr">
        <is>
          <t>Amount</t>
        </is>
      </c>
    </row>
    <row r="21">
      <c r="A21" s="22">
        <f>IF(Projects!$A3="","",Projects!$A3)</f>
        <v/>
      </c>
      <c r="B21" s="22">
        <f>IF($A21="","",Projects!$B3)</f>
        <v/>
      </c>
      <c r="C21" s="13">
        <f>IF($A21="","",SUMIFS(Entries!$G:$G,Entries!$B:$B,$A21,Entries!$A:$A,"&gt;="&amp;$B$6,Entries!$A:$A,"&lt;"&amp;($B$6+7)))</f>
        <v/>
      </c>
      <c r="D21" s="13">
        <f>IF($A21="","",SUMIFS(Entries!$G:$G,Entries!$B:$B,$A21,Entries!$H:$H,Projects!$E$3,Entries!$A:$A,"&gt;="&amp;$B$6,Entries!$A:$A,"&lt;"&amp;($B$6+7)))</f>
        <v/>
      </c>
      <c r="E21" s="15">
        <f>IF($A21="","",SUMIFS(Entries!$I:$I,Entries!$B:$B,$A21,Entries!$A:$A,"&gt;="&amp;$B$6,Entries!$A:$A,"&lt;"&amp;($B$6+7)))</f>
        <v/>
      </c>
    </row>
    <row r="22">
      <c r="A22" s="23">
        <f>IF(Projects!$A4="","",Projects!$A4)</f>
        <v/>
      </c>
      <c r="B22" s="23">
        <f>IF($A22="","",Projects!$B4)</f>
        <v/>
      </c>
      <c r="C22" s="17">
        <f>IF($A22="","",SUMIFS(Entries!$G:$G,Entries!$B:$B,$A22,Entries!$A:$A,"&gt;="&amp;$B$6,Entries!$A:$A,"&lt;"&amp;($B$6+7)))</f>
        <v/>
      </c>
      <c r="D22" s="17">
        <f>IF($A22="","",SUMIFS(Entries!$G:$G,Entries!$B:$B,$A22,Entries!$H:$H,Projects!$E$3,Entries!$A:$A,"&gt;="&amp;$B$6,Entries!$A:$A,"&lt;"&amp;($B$6+7)))</f>
        <v/>
      </c>
      <c r="E22" s="19">
        <f>IF($A22="","",SUMIFS(Entries!$I:$I,Entries!$B:$B,$A22,Entries!$A:$A,"&gt;="&amp;$B$6,Entries!$A:$A,"&lt;"&amp;($B$6+7)))</f>
        <v/>
      </c>
    </row>
    <row r="23">
      <c r="A23" s="22">
        <f>IF(Projects!$A5="","",Projects!$A5)</f>
        <v/>
      </c>
      <c r="B23" s="22">
        <f>IF($A23="","",Projects!$B5)</f>
        <v/>
      </c>
      <c r="C23" s="13">
        <f>IF($A23="","",SUMIFS(Entries!$G:$G,Entries!$B:$B,$A23,Entries!$A:$A,"&gt;="&amp;$B$6,Entries!$A:$A,"&lt;"&amp;($B$6+7)))</f>
        <v/>
      </c>
      <c r="D23" s="13">
        <f>IF($A23="","",SUMIFS(Entries!$G:$G,Entries!$B:$B,$A23,Entries!$H:$H,Projects!$E$3,Entries!$A:$A,"&gt;="&amp;$B$6,Entries!$A:$A,"&lt;"&amp;($B$6+7)))</f>
        <v/>
      </c>
      <c r="E23" s="15">
        <f>IF($A23="","",SUMIFS(Entries!$I:$I,Entries!$B:$B,$A23,Entries!$A:$A,"&gt;="&amp;$B$6,Entries!$A:$A,"&lt;"&amp;($B$6+7)))</f>
        <v/>
      </c>
    </row>
    <row r="24">
      <c r="A24" s="23">
        <f>IF(Projects!$A6="","",Projects!$A6)</f>
        <v/>
      </c>
      <c r="B24" s="23">
        <f>IF($A24="","",Projects!$B6)</f>
        <v/>
      </c>
      <c r="C24" s="17">
        <f>IF($A24="","",SUMIFS(Entries!$G:$G,Entries!$B:$B,$A24,Entries!$A:$A,"&gt;="&amp;$B$6,Entries!$A:$A,"&lt;"&amp;($B$6+7)))</f>
        <v/>
      </c>
      <c r="D24" s="17">
        <f>IF($A24="","",SUMIFS(Entries!$G:$G,Entries!$B:$B,$A24,Entries!$H:$H,Projects!$E$3,Entries!$A:$A,"&gt;="&amp;$B$6,Entries!$A:$A,"&lt;"&amp;($B$6+7)))</f>
        <v/>
      </c>
      <c r="E24" s="19">
        <f>IF($A24="","",SUMIFS(Entries!$I:$I,Entries!$B:$B,$A24,Entries!$A:$A,"&gt;="&amp;$B$6,Entries!$A:$A,"&lt;"&amp;($B$6+7)))</f>
        <v/>
      </c>
    </row>
    <row r="25">
      <c r="A25" s="22">
        <f>IF(Projects!$A7="","",Projects!$A7)</f>
        <v/>
      </c>
      <c r="B25" s="22">
        <f>IF($A25="","",Projects!$B7)</f>
        <v/>
      </c>
      <c r="C25" s="13">
        <f>IF($A25="","",SUMIFS(Entries!$G:$G,Entries!$B:$B,$A25,Entries!$A:$A,"&gt;="&amp;$B$6,Entries!$A:$A,"&lt;"&amp;($B$6+7)))</f>
        <v/>
      </c>
      <c r="D25" s="13">
        <f>IF($A25="","",SUMIFS(Entries!$G:$G,Entries!$B:$B,$A25,Entries!$H:$H,Projects!$E$3,Entries!$A:$A,"&gt;="&amp;$B$6,Entries!$A:$A,"&lt;"&amp;($B$6+7)))</f>
        <v/>
      </c>
      <c r="E25" s="15">
        <f>IF($A25="","",SUMIFS(Entries!$I:$I,Entries!$B:$B,$A25,Entries!$A:$A,"&gt;="&amp;$B$6,Entries!$A:$A,"&lt;"&amp;($B$6+7)))</f>
        <v/>
      </c>
    </row>
    <row r="26">
      <c r="A26" s="23">
        <f>IF(Projects!$A8="","",Projects!$A8)</f>
        <v/>
      </c>
      <c r="B26" s="23">
        <f>IF($A26="","",Projects!$B8)</f>
        <v/>
      </c>
      <c r="C26" s="17">
        <f>IF($A26="","",SUMIFS(Entries!$G:$G,Entries!$B:$B,$A26,Entries!$A:$A,"&gt;="&amp;$B$6,Entries!$A:$A,"&lt;"&amp;($B$6+7)))</f>
        <v/>
      </c>
      <c r="D26" s="17">
        <f>IF($A26="","",SUMIFS(Entries!$G:$G,Entries!$B:$B,$A26,Entries!$H:$H,Projects!$E$3,Entries!$A:$A,"&gt;="&amp;$B$6,Entries!$A:$A,"&lt;"&amp;($B$6+7)))</f>
        <v/>
      </c>
      <c r="E26" s="19">
        <f>IF($A26="","",SUMIFS(Entries!$I:$I,Entries!$B:$B,$A26,Entries!$A:$A,"&gt;="&amp;$B$6,Entries!$A:$A,"&lt;"&amp;($B$6+7)))</f>
        <v/>
      </c>
    </row>
    <row r="27">
      <c r="A27" s="22">
        <f>IF(Projects!$A9="","",Projects!$A9)</f>
        <v/>
      </c>
      <c r="B27" s="22">
        <f>IF($A27="","",Projects!$B9)</f>
        <v/>
      </c>
      <c r="C27" s="13">
        <f>IF($A27="","",SUMIFS(Entries!$G:$G,Entries!$B:$B,$A27,Entries!$A:$A,"&gt;="&amp;$B$6,Entries!$A:$A,"&lt;"&amp;($B$6+7)))</f>
        <v/>
      </c>
      <c r="D27" s="13">
        <f>IF($A27="","",SUMIFS(Entries!$G:$G,Entries!$B:$B,$A27,Entries!$H:$H,Projects!$E$3,Entries!$A:$A,"&gt;="&amp;$B$6,Entries!$A:$A,"&lt;"&amp;($B$6+7)))</f>
        <v/>
      </c>
      <c r="E27" s="15">
        <f>IF($A27="","",SUMIFS(Entries!$I:$I,Entries!$B:$B,$A27,Entries!$A:$A,"&gt;="&amp;$B$6,Entries!$A:$A,"&lt;"&amp;($B$6+7)))</f>
        <v/>
      </c>
    </row>
    <row r="28">
      <c r="A28" s="23">
        <f>IF(Projects!$A10="","",Projects!$A10)</f>
        <v/>
      </c>
      <c r="B28" s="23">
        <f>IF($A28="","",Projects!$B10)</f>
        <v/>
      </c>
      <c r="C28" s="17">
        <f>IF($A28="","",SUMIFS(Entries!$G:$G,Entries!$B:$B,$A28,Entries!$A:$A,"&gt;="&amp;$B$6,Entries!$A:$A,"&lt;"&amp;($B$6+7)))</f>
        <v/>
      </c>
      <c r="D28" s="17">
        <f>IF($A28="","",SUMIFS(Entries!$G:$G,Entries!$B:$B,$A28,Entries!$H:$H,Projects!$E$3,Entries!$A:$A,"&gt;="&amp;$B$6,Entries!$A:$A,"&lt;"&amp;($B$6+7)))</f>
        <v/>
      </c>
      <c r="E28" s="19">
        <f>IF($A28="","",SUMIFS(Entries!$I:$I,Entries!$B:$B,$A28,Entries!$A:$A,"&gt;="&amp;$B$6,Entries!$A:$A,"&lt;"&amp;($B$6+7)))</f>
        <v/>
      </c>
    </row>
    <row r="29">
      <c r="A29" s="22">
        <f>IF(Projects!$A11="","",Projects!$A11)</f>
        <v/>
      </c>
      <c r="B29" s="22">
        <f>IF($A29="","",Projects!$B11)</f>
        <v/>
      </c>
      <c r="C29" s="13">
        <f>IF($A29="","",SUMIFS(Entries!$G:$G,Entries!$B:$B,$A29,Entries!$A:$A,"&gt;="&amp;$B$6,Entries!$A:$A,"&lt;"&amp;($B$6+7)))</f>
        <v/>
      </c>
      <c r="D29" s="13">
        <f>IF($A29="","",SUMIFS(Entries!$G:$G,Entries!$B:$B,$A29,Entries!$H:$H,Projects!$E$3,Entries!$A:$A,"&gt;="&amp;$B$6,Entries!$A:$A,"&lt;"&amp;($B$6+7)))</f>
        <v/>
      </c>
      <c r="E29" s="15">
        <f>IF($A29="","",SUMIFS(Entries!$I:$I,Entries!$B:$B,$A29,Entries!$A:$A,"&gt;="&amp;$B$6,Entries!$A:$A,"&lt;"&amp;($B$6+7)))</f>
        <v/>
      </c>
    </row>
    <row r="30">
      <c r="A30" s="23">
        <f>IF(Projects!$A12="","",Projects!$A12)</f>
        <v/>
      </c>
      <c r="B30" s="23">
        <f>IF($A30="","",Projects!$B12)</f>
        <v/>
      </c>
      <c r="C30" s="17">
        <f>IF($A30="","",SUMIFS(Entries!$G:$G,Entries!$B:$B,$A30,Entries!$A:$A,"&gt;="&amp;$B$6,Entries!$A:$A,"&lt;"&amp;($B$6+7)))</f>
        <v/>
      </c>
      <c r="D30" s="17">
        <f>IF($A30="","",SUMIFS(Entries!$G:$G,Entries!$B:$B,$A30,Entries!$H:$H,Projects!$E$3,Entries!$A:$A,"&gt;="&amp;$B$6,Entries!$A:$A,"&lt;"&amp;($B$6+7)))</f>
        <v/>
      </c>
      <c r="E30" s="19">
        <f>IF($A30="","",SUMIFS(Entries!$I:$I,Entries!$B:$B,$A30,Entries!$A:$A,"&gt;="&amp;$B$6,Entries!$A:$A,"&lt;"&amp;($B$6+7)))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Timesheet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3">
      <c r="A3" s="4" t="inlineStr">
        <is>
          <t>Time entries</t>
        </is>
      </c>
    </row>
    <row r="4">
      <c r="A4" s="5" t="inlineStr">
        <is>
          <t>One row per block of work. Hours compute from start, end and break; billable rows carry the project rate.</t>
        </is>
      </c>
    </row>
    <row r="6">
      <c r="A6" s="6" t="inlineStr">
        <is>
          <t>Entries</t>
        </is>
      </c>
      <c r="B6" s="24">
        <f>COUNTA($A$10:$A$200)</f>
        <v/>
      </c>
      <c r="C6" s="6" t="inlineStr">
        <is>
          <t>Hours</t>
        </is>
      </c>
      <c r="D6" s="8">
        <f>SUM($G$10:$G$200)</f>
        <v/>
      </c>
      <c r="E6" s="6" t="inlineStr">
        <is>
          <t>Billable amount</t>
        </is>
      </c>
      <c r="F6" s="10">
        <f>SUM($I$10:$I$200)</f>
        <v/>
      </c>
    </row>
    <row r="9" ht="20" customHeight="1">
      <c r="A9" s="11" t="inlineStr">
        <is>
          <t>Date</t>
        </is>
      </c>
      <c r="B9" s="11" t="inlineStr">
        <is>
          <t>Project</t>
        </is>
      </c>
      <c r="C9" s="11" t="inlineStr">
        <is>
          <t>Task</t>
        </is>
      </c>
      <c r="D9" s="11" t="inlineStr">
        <is>
          <t>Start</t>
        </is>
      </c>
      <c r="E9" s="11" t="inlineStr">
        <is>
          <t>End</t>
        </is>
      </c>
      <c r="F9" s="11" t="inlineStr">
        <is>
          <t>Break (min)</t>
        </is>
      </c>
      <c r="G9" s="11" t="inlineStr">
        <is>
          <t>Hours</t>
        </is>
      </c>
      <c r="H9" s="11" t="inlineStr">
        <is>
          <t>Billable</t>
        </is>
      </c>
      <c r="I9" s="11" t="inlineStr">
        <is>
          <t>Amount</t>
        </is>
      </c>
      <c r="J9" s="11" t="inlineStr">
        <is>
          <t>Notes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Colour palette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Yes</t>
        </is>
      </c>
      <c r="I10" s="15">
        <f>IF(OR($B10="",$H10&lt;&gt;Projects!$E$3),0,$G10*IFERROR(VLOOKUP($B10,Projects!$A$3:$C$12,3,FALSE),0))</f>
        <v/>
      </c>
      <c r="J10" s="22" t="n"/>
    </row>
    <row r="11">
      <c r="A11" s="28" t="n">
        <v>46297</v>
      </c>
      <c r="B11" s="23" t="inlineStr">
        <is>
          <t>Internal</t>
        </is>
      </c>
      <c r="C11" s="23" t="inlineStr">
        <is>
          <t>Invoicing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No</t>
        </is>
      </c>
      <c r="I11" s="19">
        <f>IF(OR($B11="",$H11&lt;&gt;Projects!$E$3),0,$G11*IFERROR(VLOOKUP($B11,Projects!$A$3:$C$12,3,FALSE),0))</f>
        <v/>
      </c>
      <c r="J11" s="23" t="n"/>
    </row>
    <row r="12">
      <c r="A12" s="25" t="n">
        <v>46300</v>
      </c>
      <c r="B12" s="22" t="inlineStr">
        <is>
          <t>Website refresh</t>
        </is>
      </c>
      <c r="C12" s="22" t="inlineStr">
        <is>
          <t>Kick-off call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Yes</t>
        </is>
      </c>
      <c r="I12" s="15">
        <f>IF(OR($B12="",$H12&lt;&gt;Projects!$E$3),0,$G12*IFERROR(VLOOKUP($B12,Projects!$A$3:$C$12,3,FALSE),0))</f>
        <v/>
      </c>
      <c r="J12" s="22" t="n"/>
    </row>
    <row r="13">
      <c r="A13" s="28" t="n">
        <v>46300</v>
      </c>
      <c r="B13" s="23" t="inlineStr">
        <is>
          <t>Website refresh</t>
        </is>
      </c>
      <c r="C13" s="23" t="inlineStr">
        <is>
          <t>Sitemap and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Yes</t>
        </is>
      </c>
      <c r="I13" s="19">
        <f>IF(OR($B13="",$H13&lt;&gt;Projects!$E$3),0,$G13*IFERROR(VLOOKUP($B13,Projects!$A$3:$C$12,3,FALSE),0))</f>
        <v/>
      </c>
      <c r="J13" s="23" t="n"/>
    </row>
    <row r="14">
      <c r="A14" s="25" t="n">
        <v>46300</v>
      </c>
      <c r="B14" s="22" t="inlineStr">
        <is>
          <t>Internal</t>
        </is>
      </c>
      <c r="C14" s="22" t="inlineStr">
        <is>
          <t>Email and admin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No</t>
        </is>
      </c>
      <c r="I14" s="15">
        <f>IF(OR($B14="",$H14&lt;&gt;Projects!$E$3),0,$G14*IFERROR(VLOOKUP($B14,Projects!$A$3:$C$12,3,FALSE),0))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Logo usage page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Yes</t>
        </is>
      </c>
      <c r="I15" s="19">
        <f>IF(OR($B15="",$H15&lt;&gt;Projects!$E$3),0,$G15*IFERROR(VLOOKUP($B15,Projects!$A$3:$C$12,3,FALSE),0))</f>
        <v/>
      </c>
      <c r="J15" s="23" t="n"/>
    </row>
    <row r="16">
      <c r="A16" s="25" t="n">
        <v>46301</v>
      </c>
      <c r="B16" s="22" t="inlineStr">
        <is>
          <t>Support retainer</t>
        </is>
      </c>
      <c r="C16" s="22" t="inlineStr">
        <is>
          <t>Booking form fix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Yes</t>
        </is>
      </c>
      <c r="I16" s="15">
        <f>IF(OR($B16="",$H16&lt;&gt;Projects!$E$3),0,$G16*IFERROR(VLOOKUP($B16,Projects!$A$3:$C$12,3,FALSE),0))</f>
        <v/>
      </c>
      <c r="J16" s="22" t="n"/>
    </row>
    <row r="17">
      <c r="A17" s="28" t="n">
        <v>46302</v>
      </c>
      <c r="B17" s="23" t="inlineStr">
        <is>
          <t>Website refresh</t>
        </is>
      </c>
      <c r="C17" s="23" t="inlineStr">
        <is>
          <t>Home page layout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Yes</t>
        </is>
      </c>
      <c r="I17" s="19">
        <f>IF(OR($B17="",$H17&lt;&gt;Projects!$E$3),0,$G17*IFERROR(VLOOKUP($B17,Projects!$A$3:$C$12,3,FALSE),0))</f>
        <v/>
      </c>
      <c r="J17" s="23" t="n"/>
    </row>
    <row r="18">
      <c r="A18" s="25" t="n">
        <v>46302</v>
      </c>
      <c r="B18" s="22" t="inlineStr">
        <is>
          <t>Internal</t>
        </is>
      </c>
      <c r="C18" s="22" t="inlineStr">
        <is>
          <t>Team meeting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No</t>
        </is>
      </c>
      <c r="I18" s="15">
        <f>IF(OR($B18="",$H18&lt;&gt;Projects!$E$3),0,$G18*IFERROR(VLOOKUP($B18,Projects!$A$3:$C$12,3,FALSE),0))</f>
        <v/>
      </c>
      <c r="J18" s="22" t="n"/>
    </row>
    <row r="19">
      <c r="A19" s="28" t="n">
        <v>46303</v>
      </c>
      <c r="B19" s="23" t="inlineStr">
        <is>
          <t>Support retainer</t>
        </is>
      </c>
      <c r="C19" s="23" t="inlineStr">
        <is>
          <t>Monthly report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Yes</t>
        </is>
      </c>
      <c r="I19" s="19">
        <f>IF(OR($B19="",$H19&lt;&gt;Projects!$E$3),0,$G19*IFERROR(VLOOKUP($B19,Projects!$A$3:$C$12,3,FALSE),0))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Client review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Yes</t>
        </is>
      </c>
      <c r="I20" s="15">
        <f>IF(OR($B20="",$H20&lt;&gt;Projects!$E$3),0,$G20*IFERROR(VLOOKUP($B20,Projects!$A$3:$C$12,3,FALSE),0))</f>
        <v/>
      </c>
      <c r="J20" s="22" t="inlineStr">
        <is>
          <t>Changes agreed</t>
        </is>
      </c>
    </row>
    <row r="21">
      <c r="A21" s="28" t="n">
        <v>46303</v>
      </c>
      <c r="B21" s="23" t="inlineStr">
        <is>
          <t>Website refresh</t>
        </is>
      </c>
      <c r="C21" s="23" t="inlineStr">
        <is>
          <t>Contact page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Yes</t>
        </is>
      </c>
      <c r="I21" s="19">
        <f>IF(OR($B21="",$H21&lt;&gt;Projects!$E$3),0,$G21*IFERROR(VLOOKUP($B21,Projects!$A$3:$C$12,3,FALSE),0))</f>
        <v/>
      </c>
      <c r="J21" s="23" t="n"/>
    </row>
    <row r="22">
      <c r="A22" s="25" t="n">
        <v>46304</v>
      </c>
      <c r="B22" s="22" t="inlineStr">
        <is>
          <t>Website refresh</t>
        </is>
      </c>
      <c r="C22" s="22" t="inlineStr">
        <is>
          <t>Revisions round 1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Yes</t>
        </is>
      </c>
      <c r="I22" s="15">
        <f>IF(OR($B22="",$H22&lt;&gt;Projects!$E$3),0,$G22*IFERROR(VLOOKUP($B22,Projects!$A$3:$C$12,3,FALSE),0))</f>
        <v/>
      </c>
      <c r="J22" s="22" t="n"/>
    </row>
    <row r="23">
      <c r="A23" s="28" t="n">
        <v>46304</v>
      </c>
      <c r="B23" s="23" t="inlineStr">
        <is>
          <t>Internal</t>
        </is>
      </c>
      <c r="C23" s="23" t="inlineStr">
        <is>
          <t>Portfolio update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No</t>
        </is>
      </c>
      <c r="I23" s="19">
        <f>IF(OR($B23="",$H23&lt;&gt;Projects!$E$3),0,$G23*IFERROR(VLOOKUP($B23,Projects!$A$3:$C$12,3,FALSE),0))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IF(OR($B24="",$H24&lt;&gt;Projects!$E$3),0,$G24*IFERROR(VLOOKUP($B24,Projects!$A$3:$C$12,3,FALSE),0))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IF(OR($B25="",$H25&lt;&gt;Projects!$E$3),0,$G25*IFERROR(VLOOKUP($B25,Projects!$A$3:$C$12,3,FALSE),0))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IF(OR($B26="",$H26&lt;&gt;Projects!$E$3),0,$G26*IFERROR(VLOOKUP($B26,Projects!$A$3:$C$12,3,FALSE),0))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IF(OR($B27="",$H27&lt;&gt;Projects!$E$3),0,$G27*IFERROR(VLOOKUP($B27,Projects!$A$3:$C$12,3,FALSE),0))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IF(OR($B28="",$H28&lt;&gt;Projects!$E$3),0,$G28*IFERROR(VLOOKUP($B28,Projects!$A$3:$C$12,3,FALSE),0))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IF(OR($B29="",$H29&lt;&gt;Projects!$E$3),0,$G29*IFERROR(VLOOKUP($B29,Projects!$A$3:$C$12,3,FALSE),0))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IF(OR($B30="",$H30&lt;&gt;Projects!$E$3),0,$G30*IFERROR(VLOOKUP($B30,Projects!$A$3:$C$12,3,FALSE),0))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IF(OR($B31="",$H31&lt;&gt;Projects!$E$3),0,$G31*IFERROR(VLOOKUP($B31,Projects!$A$3:$C$12,3,FALSE),0))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IF(OR($B32="",$H32&lt;&gt;Projects!$E$3),0,$G32*IFERROR(VLOOKUP($B32,Projects!$A$3:$C$12,3,FALSE),0))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IF(OR($B33="",$H33&lt;&gt;Projects!$E$3),0,$G33*IFERROR(VLOOKUP($B33,Projects!$A$3:$C$12,3,FALSE),0))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IF(OR($B34="",$H34&lt;&gt;Projects!$E$3),0,$G34*IFERROR(VLOOKUP($B34,Projects!$A$3:$C$12,3,FALSE),0))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IF(OR($B35="",$H35&lt;&gt;Projects!$E$3),0,$G35*IFERROR(VLOOKUP($B35,Projects!$A$3:$C$12,3,FALSE),0))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IF(OR($B36="",$H36&lt;&gt;Projects!$E$3),0,$G36*IFERROR(VLOOKUP($B36,Projects!$A$3:$C$12,3,FALSE),0))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IF(OR($B37="",$H37&lt;&gt;Projects!$E$3),0,$G37*IFERROR(VLOOKUP($B37,Projects!$A$3:$C$12,3,FALSE),0))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IF(OR($B38="",$H38&lt;&gt;Projects!$E$3),0,$G38*IFERROR(VLOOKUP($B38,Projects!$A$3:$C$12,3,FALSE),0))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IF(OR($B39="",$H39&lt;&gt;Projects!$E$3),0,$G39*IFERROR(VLOOKUP($B39,Projects!$A$3:$C$12,3,FALSE),0))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IF(OR($B40="",$H40&lt;&gt;Projects!$E$3),0,$G40*IFERROR(VLOOKUP($B40,Projects!$A$3:$C$12,3,FALSE),0))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IF(OR($B41="",$H41&lt;&gt;Projects!$E$3),0,$G41*IFERROR(VLOOKUP($B41,Projects!$A$3:$C$12,3,FALSE),0))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IF(OR($B42="",$H42&lt;&gt;Projects!$E$3),0,$G42*IFERROR(VLOOKUP($B42,Projects!$A$3:$C$12,3,FALSE),0))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IF(OR($B43="",$H43&lt;&gt;Projects!$E$3),0,$G43*IFERROR(VLOOKUP($B43,Projects!$A$3:$C$12,3,FALSE),0))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IF(OR($B44="",$H44&lt;&gt;Projects!$E$3),0,$G44*IFERROR(VLOOKUP($B44,Projects!$A$3:$C$12,3,FALSE),0))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IF(OR($B45="",$H45&lt;&gt;Projects!$E$3),0,$G45*IFERROR(VLOOKUP($B45,Projects!$A$3:$C$12,3,FALSE),0))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IF(OR($B46="",$H46&lt;&gt;Projects!$E$3),0,$G46*IFERROR(VLOOKUP($B46,Projects!$A$3:$C$12,3,FALSE),0))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IF(OR($B47="",$H47&lt;&gt;Projects!$E$3),0,$G47*IFERROR(VLOOKUP($B47,Projects!$A$3:$C$12,3,FALSE),0))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IF(OR($B48="",$H48&lt;&gt;Projects!$E$3),0,$G48*IFERROR(VLOOKUP($B48,Projects!$A$3:$C$12,3,FALSE),0))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IF(OR($B49="",$H49&lt;&gt;Projects!$E$3),0,$G49*IFERROR(VLOOKUP($B49,Projects!$A$3:$C$12,3,FALSE),0))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IF(OR($B50="",$H50&lt;&gt;Projects!$E$3),0,$G50*IFERROR(VLOOKUP($B50,Projects!$A$3:$C$12,3,FALSE),0))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IF(OR($B51="",$H51&lt;&gt;Projects!$E$3),0,$G51*IFERROR(VLOOKUP($B51,Projects!$A$3:$C$12,3,FALSE),0))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IF(OR($B52="",$H52&lt;&gt;Projects!$E$3),0,$G52*IFERROR(VLOOKUP($B52,Projects!$A$3:$C$12,3,FALSE),0))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IF(OR($B53="",$H53&lt;&gt;Projects!$E$3),0,$G53*IFERROR(VLOOKUP($B53,Projects!$A$3:$C$12,3,FALSE),0))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IF(OR($B54="",$H54&lt;&gt;Projects!$E$3),0,$G54*IFERROR(VLOOKUP($B54,Projects!$A$3:$C$12,3,FALSE),0))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IF(OR($B55="",$H55&lt;&gt;Projects!$E$3),0,$G55*IFERROR(VLOOKUP($B55,Projects!$A$3:$C$12,3,FALSE),0))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IF(OR($B56="",$H56&lt;&gt;Projects!$E$3),0,$G56*IFERROR(VLOOKUP($B56,Projects!$A$3:$C$12,3,FALSE),0))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IF(OR($B57="",$H57&lt;&gt;Projects!$E$3),0,$G57*IFERROR(VLOOKUP($B57,Projects!$A$3:$C$12,3,FALSE),0))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IF(OR($B58="",$H58&lt;&gt;Projects!$E$3),0,$G58*IFERROR(VLOOKUP($B58,Projects!$A$3:$C$12,3,FALSE),0))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IF(OR($B59="",$H59&lt;&gt;Projects!$E$3),0,$G59*IFERROR(VLOOKUP($B59,Projects!$A$3:$C$12,3,FALSE),0))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IF(OR($B60="",$H60&lt;&gt;Projects!$E$3),0,$G60*IFERROR(VLOOKUP($B60,Projects!$A$3:$C$12,3,FALSE),0))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IF(OR($B61="",$H61&lt;&gt;Projects!$E$3),0,$G61*IFERROR(VLOOKUP($B61,Projects!$A$3:$C$12,3,FALSE),0))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IF(OR($B62="",$H62&lt;&gt;Projects!$E$3),0,$G62*IFERROR(VLOOKUP($B62,Projects!$A$3:$C$12,3,FALSE),0))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IF(OR($B63="",$H63&lt;&gt;Projects!$E$3),0,$G63*IFERROR(VLOOKUP($B63,Projects!$A$3:$C$12,3,FALSE),0))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IF(OR($B64="",$H64&lt;&gt;Projects!$E$3),0,$G64*IFERROR(VLOOKUP($B64,Projects!$A$3:$C$12,3,FALSE),0))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IF(OR($B65="",$H65&lt;&gt;Projects!$E$3),0,$G65*IFERROR(VLOOKUP($B65,Projects!$A$3:$C$12,3,FALSE),0))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IF(OR($B66="",$H66&lt;&gt;Projects!$E$3),0,$G66*IFERROR(VLOOKUP($B66,Projects!$A$3:$C$12,3,FALSE),0))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IF(OR($B67="",$H67&lt;&gt;Projects!$E$3),0,$G67*IFERROR(VLOOKUP($B67,Projects!$A$3:$C$12,3,FALSE),0))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IF(OR($B68="",$H68&lt;&gt;Projects!$E$3),0,$G68*IFERROR(VLOOKUP($B68,Projects!$A$3:$C$12,3,FALSE),0))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IF(OR($B69="",$H69&lt;&gt;Projects!$E$3),0,$G69*IFERROR(VLOOKUP($B69,Projects!$A$3:$C$12,3,FALSE),0))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IF(OR($B70="",$H70&lt;&gt;Projects!$E$3),0,$G70*IFERROR(VLOOKUP($B70,Projects!$A$3:$C$12,3,FALSE),0))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IF(OR($B71="",$H71&lt;&gt;Projects!$E$3),0,$G71*IFERROR(VLOOKUP($B71,Projects!$A$3:$C$12,3,FALSE),0))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IF(OR($B72="",$H72&lt;&gt;Projects!$E$3),0,$G72*IFERROR(VLOOKUP($B72,Projects!$A$3:$C$12,3,FALSE),0))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IF(OR($B73="",$H73&lt;&gt;Projects!$E$3),0,$G73*IFERROR(VLOOKUP($B73,Projects!$A$3:$C$12,3,FALSE),0))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IF(OR($B74="",$H74&lt;&gt;Projects!$E$3),0,$G74*IFERROR(VLOOKUP($B74,Projects!$A$3:$C$12,3,FALSE),0))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IF(OR($B75="",$H75&lt;&gt;Projects!$E$3),0,$G75*IFERROR(VLOOKUP($B75,Projects!$A$3:$C$12,3,FALSE),0))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IF(OR($B76="",$H76&lt;&gt;Projects!$E$3),0,$G76*IFERROR(VLOOKUP($B76,Projects!$A$3:$C$12,3,FALSE),0))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IF(OR($B77="",$H77&lt;&gt;Projects!$E$3),0,$G77*IFERROR(VLOOKUP($B77,Projects!$A$3:$C$12,3,FALSE),0))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IF(OR($B78="",$H78&lt;&gt;Projects!$E$3),0,$G78*IFERROR(VLOOKUP($B78,Projects!$A$3:$C$12,3,FALSE),0))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IF(OR($B79="",$H79&lt;&gt;Projects!$E$3),0,$G79*IFERROR(VLOOKUP($B79,Projects!$A$3:$C$12,3,FALSE),0))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IF(OR($B80="",$H80&lt;&gt;Projects!$E$3),0,$G80*IFERROR(VLOOKUP($B80,Projects!$A$3:$C$12,3,FALSE),0))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IF(OR($B81="",$H81&lt;&gt;Projects!$E$3),0,$G81*IFERROR(VLOOKUP($B81,Projects!$A$3:$C$12,3,FALSE),0))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IF(OR($B82="",$H82&lt;&gt;Projects!$E$3),0,$G82*IFERROR(VLOOKUP($B82,Projects!$A$3:$C$12,3,FALSE),0))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IF(OR($B83="",$H83&lt;&gt;Projects!$E$3),0,$G83*IFERROR(VLOOKUP($B83,Projects!$A$3:$C$12,3,FALSE),0))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IF(OR($B84="",$H84&lt;&gt;Projects!$E$3),0,$G84*IFERROR(VLOOKUP($B84,Projects!$A$3:$C$12,3,FALSE),0))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IF(OR($B85="",$H85&lt;&gt;Projects!$E$3),0,$G85*IFERROR(VLOOKUP($B85,Projects!$A$3:$C$12,3,FALSE),0))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IF(OR($B86="",$H86&lt;&gt;Projects!$E$3),0,$G86*IFERROR(VLOOKUP($B86,Projects!$A$3:$C$12,3,FALSE),0))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IF(OR($B87="",$H87&lt;&gt;Projects!$E$3),0,$G87*IFERROR(VLOOKUP($B87,Projects!$A$3:$C$12,3,FALSE),0))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IF(OR($B88="",$H88&lt;&gt;Projects!$E$3),0,$G88*IFERROR(VLOOKUP($B88,Projects!$A$3:$C$12,3,FALSE),0))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IF(OR($B89="",$H89&lt;&gt;Projects!$E$3),0,$G89*IFERROR(VLOOKUP($B89,Projects!$A$3:$C$12,3,FALSE),0))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IF(OR($B90="",$H90&lt;&gt;Projects!$E$3),0,$G90*IFERROR(VLOOKUP($B90,Projects!$A$3:$C$12,3,FALSE),0))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IF(OR($B91="",$H91&lt;&gt;Projects!$E$3),0,$G91*IFERROR(VLOOKUP($B91,Projects!$A$3:$C$12,3,FALSE),0))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IF(OR($B92="",$H92&lt;&gt;Projects!$E$3),0,$G92*IFERROR(VLOOKUP($B92,Projects!$A$3:$C$12,3,FALSE),0))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IF(OR($B93="",$H93&lt;&gt;Projects!$E$3),0,$G93*IFERROR(VLOOKUP($B93,Projects!$A$3:$C$12,3,FALSE),0))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IF(OR($B94="",$H94&lt;&gt;Projects!$E$3),0,$G94*IFERROR(VLOOKUP($B94,Projects!$A$3:$C$12,3,FALSE),0))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IF(OR($B95="",$H95&lt;&gt;Projects!$E$3),0,$G95*IFERROR(VLOOKUP($B95,Projects!$A$3:$C$12,3,FALSE),0))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IF(OR($B96="",$H96&lt;&gt;Projects!$E$3),0,$G96*IFERROR(VLOOKUP($B96,Projects!$A$3:$C$12,3,FALSE),0))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IF(OR($B97="",$H97&lt;&gt;Projects!$E$3),0,$G97*IFERROR(VLOOKUP($B97,Projects!$A$3:$C$12,3,FALSE),0))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IF(OR($B98="",$H98&lt;&gt;Projects!$E$3),0,$G98*IFERROR(VLOOKUP($B98,Projects!$A$3:$C$12,3,FALSE),0))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IF(OR($B99="",$H99&lt;&gt;Projects!$E$3),0,$G99*IFERROR(VLOOKUP($B99,Projects!$A$3:$C$12,3,FALSE),0))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IF(OR($B100="",$H100&lt;&gt;Projects!$E$3),0,$G100*IFERROR(VLOOKUP($B100,Projects!$A$3:$C$12,3,FALSE),0))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IF(OR($B101="",$H101&lt;&gt;Projects!$E$3),0,$G101*IFERROR(VLOOKUP($B101,Projects!$A$3:$C$12,3,FALSE),0))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IF(OR($B102="",$H102&lt;&gt;Projects!$E$3),0,$G102*IFERROR(VLOOKUP($B102,Projects!$A$3:$C$12,3,FALSE),0))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IF(OR($B103="",$H103&lt;&gt;Projects!$E$3),0,$G103*IFERROR(VLOOKUP($B103,Projects!$A$3:$C$12,3,FALSE),0))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IF(OR($B104="",$H104&lt;&gt;Projects!$E$3),0,$G104*IFERROR(VLOOKUP($B104,Projects!$A$3:$C$12,3,FALSE),0))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IF(OR($B105="",$H105&lt;&gt;Projects!$E$3),0,$G105*IFERROR(VLOOKUP($B105,Projects!$A$3:$C$12,3,FALSE),0))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IF(OR($B106="",$H106&lt;&gt;Projects!$E$3),0,$G106*IFERROR(VLOOKUP($B106,Projects!$A$3:$C$12,3,FALSE),0))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IF(OR($B107="",$H107&lt;&gt;Projects!$E$3),0,$G107*IFERROR(VLOOKUP($B107,Projects!$A$3:$C$12,3,FALSE),0))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IF(OR($B108="",$H108&lt;&gt;Projects!$E$3),0,$G108*IFERROR(VLOOKUP($B108,Projects!$A$3:$C$12,3,FALSE),0))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IF(OR($B109="",$H109&lt;&gt;Projects!$E$3),0,$G109*IFERROR(VLOOKUP($B109,Projects!$A$3:$C$12,3,FALSE),0))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IF(OR($B110="",$H110&lt;&gt;Projects!$E$3),0,$G110*IFERROR(VLOOKUP($B110,Projects!$A$3:$C$12,3,FALSE),0))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IF(OR($B111="",$H111&lt;&gt;Projects!$E$3),0,$G111*IFERROR(VLOOKUP($B111,Projects!$A$3:$C$12,3,FALSE),0))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IF(OR($B112="",$H112&lt;&gt;Projects!$E$3),0,$G112*IFERROR(VLOOKUP($B112,Projects!$A$3:$C$12,3,FALSE),0))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IF(OR($B113="",$H113&lt;&gt;Projects!$E$3),0,$G113*IFERROR(VLOOKUP($B113,Projects!$A$3:$C$12,3,FALSE),0))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IF(OR($B114="",$H114&lt;&gt;Projects!$E$3),0,$G114*IFERROR(VLOOKUP($B114,Projects!$A$3:$C$12,3,FALSE),0))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IF(OR($B115="",$H115&lt;&gt;Projects!$E$3),0,$G115*IFERROR(VLOOKUP($B115,Projects!$A$3:$C$12,3,FALSE),0))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IF(OR($B116="",$H116&lt;&gt;Projects!$E$3),0,$G116*IFERROR(VLOOKUP($B116,Projects!$A$3:$C$12,3,FALSE),0))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IF(OR($B117="",$H117&lt;&gt;Projects!$E$3),0,$G117*IFERROR(VLOOKUP($B117,Projects!$A$3:$C$12,3,FALSE),0))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IF(OR($B118="",$H118&lt;&gt;Projects!$E$3),0,$G118*IFERROR(VLOOKUP($B118,Projects!$A$3:$C$12,3,FALSE),0))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IF(OR($B119="",$H119&lt;&gt;Projects!$E$3),0,$G119*IFERROR(VLOOKUP($B119,Projects!$A$3:$C$12,3,FALSE),0))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IF(OR($B120="",$H120&lt;&gt;Projects!$E$3),0,$G120*IFERROR(VLOOKUP($B120,Projects!$A$3:$C$12,3,FALSE),0))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IF(OR($B121="",$H121&lt;&gt;Projects!$E$3),0,$G121*IFERROR(VLOOKUP($B121,Projects!$A$3:$C$12,3,FALSE),0))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IF(OR($B122="",$H122&lt;&gt;Projects!$E$3),0,$G122*IFERROR(VLOOKUP($B122,Projects!$A$3:$C$12,3,FALSE),0))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IF(OR($B123="",$H123&lt;&gt;Projects!$E$3),0,$G123*IFERROR(VLOOKUP($B123,Projects!$A$3:$C$12,3,FALSE),0))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IF(OR($B124="",$H124&lt;&gt;Projects!$E$3),0,$G124*IFERROR(VLOOKUP($B124,Projects!$A$3:$C$12,3,FALSE),0))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IF(OR($B125="",$H125&lt;&gt;Projects!$E$3),0,$G125*IFERROR(VLOOKUP($B125,Projects!$A$3:$C$12,3,FALSE),0))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IF(OR($B126="",$H126&lt;&gt;Projects!$E$3),0,$G126*IFERROR(VLOOKUP($B126,Projects!$A$3:$C$12,3,FALSE),0))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IF(OR($B127="",$H127&lt;&gt;Projects!$E$3),0,$G127*IFERROR(VLOOKUP($B127,Projects!$A$3:$C$12,3,FALSE),0))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IF(OR($B128="",$H128&lt;&gt;Projects!$E$3),0,$G128*IFERROR(VLOOKUP($B128,Projects!$A$3:$C$12,3,FALSE),0))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IF(OR($B129="",$H129&lt;&gt;Projects!$E$3),0,$G129*IFERROR(VLOOKUP($B129,Projects!$A$3:$C$12,3,FALSE),0))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IF(OR($B130="",$H130&lt;&gt;Projects!$E$3),0,$G130*IFERROR(VLOOKUP($B130,Projects!$A$3:$C$12,3,FALSE),0))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IF(OR($B131="",$H131&lt;&gt;Projects!$E$3),0,$G131*IFERROR(VLOOKUP($B131,Projects!$A$3:$C$12,3,FALSE),0))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IF(OR($B132="",$H132&lt;&gt;Projects!$E$3),0,$G132*IFERROR(VLOOKUP($B132,Projects!$A$3:$C$12,3,FALSE),0))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IF(OR($B133="",$H133&lt;&gt;Projects!$E$3),0,$G133*IFERROR(VLOOKUP($B133,Projects!$A$3:$C$12,3,FALSE),0))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IF(OR($B134="",$H134&lt;&gt;Projects!$E$3),0,$G134*IFERROR(VLOOKUP($B134,Projects!$A$3:$C$12,3,FALSE),0))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IF(OR($B135="",$H135&lt;&gt;Projects!$E$3),0,$G135*IFERROR(VLOOKUP($B135,Projects!$A$3:$C$12,3,FALSE),0))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IF(OR($B136="",$H136&lt;&gt;Projects!$E$3),0,$G136*IFERROR(VLOOKUP($B136,Projects!$A$3:$C$12,3,FALSE),0))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IF(OR($B137="",$H137&lt;&gt;Projects!$E$3),0,$G137*IFERROR(VLOOKUP($B137,Projects!$A$3:$C$12,3,FALSE),0))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IF(OR($B138="",$H138&lt;&gt;Projects!$E$3),0,$G138*IFERROR(VLOOKUP($B138,Projects!$A$3:$C$12,3,FALSE),0))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IF(OR($B139="",$H139&lt;&gt;Projects!$E$3),0,$G139*IFERROR(VLOOKUP($B139,Projects!$A$3:$C$12,3,FALSE),0))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IF(OR($B140="",$H140&lt;&gt;Projects!$E$3),0,$G140*IFERROR(VLOOKUP($B140,Projects!$A$3:$C$12,3,FALSE),0))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IF(OR($B141="",$H141&lt;&gt;Projects!$E$3),0,$G141*IFERROR(VLOOKUP($B141,Projects!$A$3:$C$12,3,FALSE),0))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IF(OR($B142="",$H142&lt;&gt;Projects!$E$3),0,$G142*IFERROR(VLOOKUP($B142,Projects!$A$3:$C$12,3,FALSE),0))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IF(OR($B143="",$H143&lt;&gt;Projects!$E$3),0,$G143*IFERROR(VLOOKUP($B143,Projects!$A$3:$C$12,3,FALSE),0))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IF(OR($B144="",$H144&lt;&gt;Projects!$E$3),0,$G144*IFERROR(VLOOKUP($B144,Projects!$A$3:$C$12,3,FALSE),0))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IF(OR($B145="",$H145&lt;&gt;Projects!$E$3),0,$G145*IFERROR(VLOOKUP($B145,Projects!$A$3:$C$12,3,FALSE),0))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IF(OR($B146="",$H146&lt;&gt;Projects!$E$3),0,$G146*IFERROR(VLOOKUP($B146,Projects!$A$3:$C$12,3,FALSE),0))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IF(OR($B147="",$H147&lt;&gt;Projects!$E$3),0,$G147*IFERROR(VLOOKUP($B147,Projects!$A$3:$C$12,3,FALSE),0))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IF(OR($B148="",$H148&lt;&gt;Projects!$E$3),0,$G148*IFERROR(VLOOKUP($B148,Projects!$A$3:$C$12,3,FALSE),0))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IF(OR($B149="",$H149&lt;&gt;Projects!$E$3),0,$G149*IFERROR(VLOOKUP($B149,Projects!$A$3:$C$12,3,FALSE),0))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IF(OR($B150="",$H150&lt;&gt;Projects!$E$3),0,$G150*IFERROR(VLOOKUP($B150,Projects!$A$3:$C$12,3,FALSE),0))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IF(OR($B151="",$H151&lt;&gt;Projects!$E$3),0,$G151*IFERROR(VLOOKUP($B151,Projects!$A$3:$C$12,3,FALSE),0))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IF(OR($B152="",$H152&lt;&gt;Projects!$E$3),0,$G152*IFERROR(VLOOKUP($B152,Projects!$A$3:$C$12,3,FALSE),0))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IF(OR($B153="",$H153&lt;&gt;Projects!$E$3),0,$G153*IFERROR(VLOOKUP($B153,Projects!$A$3:$C$12,3,FALSE),0))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IF(OR($B154="",$H154&lt;&gt;Projects!$E$3),0,$G154*IFERROR(VLOOKUP($B154,Projects!$A$3:$C$12,3,FALSE),0))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IF(OR($B155="",$H155&lt;&gt;Projects!$E$3),0,$G155*IFERROR(VLOOKUP($B155,Projects!$A$3:$C$12,3,FALSE),0))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IF(OR($B156="",$H156&lt;&gt;Projects!$E$3),0,$G156*IFERROR(VLOOKUP($B156,Projects!$A$3:$C$12,3,FALSE),0))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IF(OR($B157="",$H157&lt;&gt;Projects!$E$3),0,$G157*IFERROR(VLOOKUP($B157,Projects!$A$3:$C$12,3,FALSE),0))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IF(OR($B158="",$H158&lt;&gt;Projects!$E$3),0,$G158*IFERROR(VLOOKUP($B158,Projects!$A$3:$C$12,3,FALSE),0))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IF(OR($B159="",$H159&lt;&gt;Projects!$E$3),0,$G159*IFERROR(VLOOKUP($B159,Projects!$A$3:$C$12,3,FALSE),0))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IF(OR($B160="",$H160&lt;&gt;Projects!$E$3),0,$G160*IFERROR(VLOOKUP($B160,Projects!$A$3:$C$12,3,FALSE),0))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IF(OR($B161="",$H161&lt;&gt;Projects!$E$3),0,$G161*IFERROR(VLOOKUP($B161,Projects!$A$3:$C$12,3,FALSE),0))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IF(OR($B162="",$H162&lt;&gt;Projects!$E$3),0,$G162*IFERROR(VLOOKUP($B162,Projects!$A$3:$C$12,3,FALSE),0))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IF(OR($B163="",$H163&lt;&gt;Projects!$E$3),0,$G163*IFERROR(VLOOKUP($B163,Projects!$A$3:$C$12,3,FALSE),0))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IF(OR($B164="",$H164&lt;&gt;Projects!$E$3),0,$G164*IFERROR(VLOOKUP($B164,Projects!$A$3:$C$12,3,FALSE),0))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IF(OR($B165="",$H165&lt;&gt;Projects!$E$3),0,$G165*IFERROR(VLOOKUP($B165,Projects!$A$3:$C$12,3,FALSE),0))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IF(OR($B166="",$H166&lt;&gt;Projects!$E$3),0,$G166*IFERROR(VLOOKUP($B166,Projects!$A$3:$C$12,3,FALSE),0))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IF(OR($B167="",$H167&lt;&gt;Projects!$E$3),0,$G167*IFERROR(VLOOKUP($B167,Projects!$A$3:$C$12,3,FALSE),0))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IF(OR($B168="",$H168&lt;&gt;Projects!$E$3),0,$G168*IFERROR(VLOOKUP($B168,Projects!$A$3:$C$12,3,FALSE),0))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IF(OR($B169="",$H169&lt;&gt;Projects!$E$3),0,$G169*IFERROR(VLOOKUP($B169,Projects!$A$3:$C$12,3,FALSE),0))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IF(OR($B170="",$H170&lt;&gt;Projects!$E$3),0,$G170*IFERROR(VLOOKUP($B170,Projects!$A$3:$C$12,3,FALSE),0))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IF(OR($B171="",$H171&lt;&gt;Projects!$E$3),0,$G171*IFERROR(VLOOKUP($B171,Projects!$A$3:$C$12,3,FALSE),0))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IF(OR($B172="",$H172&lt;&gt;Projects!$E$3),0,$G172*IFERROR(VLOOKUP($B172,Projects!$A$3:$C$12,3,FALSE),0))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IF(OR($B173="",$H173&lt;&gt;Projects!$E$3),0,$G173*IFERROR(VLOOKUP($B173,Projects!$A$3:$C$12,3,FALSE),0))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IF(OR($B174="",$H174&lt;&gt;Projects!$E$3),0,$G174*IFERROR(VLOOKUP($B174,Projects!$A$3:$C$12,3,FALSE),0))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IF(OR($B175="",$H175&lt;&gt;Projects!$E$3),0,$G175*IFERROR(VLOOKUP($B175,Projects!$A$3:$C$12,3,FALSE),0))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IF(OR($B176="",$H176&lt;&gt;Projects!$E$3),0,$G176*IFERROR(VLOOKUP($B176,Projects!$A$3:$C$12,3,FALSE),0))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IF(OR($B177="",$H177&lt;&gt;Projects!$E$3),0,$G177*IFERROR(VLOOKUP($B177,Projects!$A$3:$C$12,3,FALSE),0))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IF(OR($B178="",$H178&lt;&gt;Projects!$E$3),0,$G178*IFERROR(VLOOKUP($B178,Projects!$A$3:$C$12,3,FALSE),0))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IF(OR($B179="",$H179&lt;&gt;Projects!$E$3),0,$G179*IFERROR(VLOOKUP($B179,Projects!$A$3:$C$12,3,FALSE),0))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IF(OR($B180="",$H180&lt;&gt;Projects!$E$3),0,$G180*IFERROR(VLOOKUP($B180,Projects!$A$3:$C$12,3,FALSE),0))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IF(OR($B181="",$H181&lt;&gt;Projects!$E$3),0,$G181*IFERROR(VLOOKUP($B181,Projects!$A$3:$C$12,3,FALSE),0))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IF(OR($B182="",$H182&lt;&gt;Projects!$E$3),0,$G182*IFERROR(VLOOKUP($B182,Projects!$A$3:$C$12,3,FALSE),0))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IF(OR($B183="",$H183&lt;&gt;Projects!$E$3),0,$G183*IFERROR(VLOOKUP($B183,Projects!$A$3:$C$12,3,FALSE),0))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IF(OR($B184="",$H184&lt;&gt;Projects!$E$3),0,$G184*IFERROR(VLOOKUP($B184,Projects!$A$3:$C$12,3,FALSE),0))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IF(OR($B185="",$H185&lt;&gt;Projects!$E$3),0,$G185*IFERROR(VLOOKUP($B185,Projects!$A$3:$C$12,3,FALSE),0))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IF(OR($B186="",$H186&lt;&gt;Projects!$E$3),0,$G186*IFERROR(VLOOKUP($B186,Projects!$A$3:$C$12,3,FALSE),0))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IF(OR($B187="",$H187&lt;&gt;Projects!$E$3),0,$G187*IFERROR(VLOOKUP($B187,Projects!$A$3:$C$12,3,FALSE),0))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IF(OR($B188="",$H188&lt;&gt;Projects!$E$3),0,$G188*IFERROR(VLOOKUP($B188,Projects!$A$3:$C$12,3,FALSE),0))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IF(OR($B189="",$H189&lt;&gt;Projects!$E$3),0,$G189*IFERROR(VLOOKUP($B189,Projects!$A$3:$C$12,3,FALSE),0))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IF(OR($B190="",$H190&lt;&gt;Projects!$E$3),0,$G190*IFERROR(VLOOKUP($B190,Projects!$A$3:$C$12,3,FALSE),0))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IF(OR($B191="",$H191&lt;&gt;Projects!$E$3),0,$G191*IFERROR(VLOOKUP($B191,Projects!$A$3:$C$12,3,FALSE),0))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IF(OR($B192="",$H192&lt;&gt;Projects!$E$3),0,$G192*IFERROR(VLOOKUP($B192,Projects!$A$3:$C$12,3,FALSE),0))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IF(OR($B193="",$H193&lt;&gt;Projects!$E$3),0,$G193*IFERROR(VLOOKUP($B193,Projects!$A$3:$C$12,3,FALSE),0))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IF(OR($B194="",$H194&lt;&gt;Projects!$E$3),0,$G194*IFERROR(VLOOKUP($B194,Projects!$A$3:$C$12,3,FALSE),0))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IF(OR($B195="",$H195&lt;&gt;Projects!$E$3),0,$G195*IFERROR(VLOOKUP($B195,Projects!$A$3:$C$12,3,FALSE),0))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IF(OR($B196="",$H196&lt;&gt;Projects!$E$3),0,$G196*IFERROR(VLOOKUP($B196,Projects!$A$3:$C$12,3,FALSE),0))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IF(OR($B197="",$H197&lt;&gt;Projects!$E$3),0,$G197*IFERROR(VLOOKUP($B197,Projects!$A$3:$C$12,3,FALSE),0))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IF(OR($B198="",$H198&lt;&gt;Projects!$E$3),0,$G198*IFERROR(VLOOKUP($B198,Projects!$A$3:$C$12,3,FALSE),0))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IF(OR($B199="",$H199&lt;&gt;Projects!$E$3),0,$G199*IFERROR(VLOOKUP($B199,Projects!$A$3:$C$12,3,FALSE),0))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IF(OR($B200="",$H200&lt;&gt;Projects!$E$3),0,$G200*IFERROR(VLOOKUP($B200,Projects!$A$3:$C$12,3,FALSE),0))</f>
        <v/>
      </c>
      <c r="J200" s="22" t="n"/>
    </row>
  </sheetData>
  <conditionalFormatting sqref="A10:J200">
    <cfRule type="expression" priority="1" dxfId="2">
      <formula>AND($A10&lt;&gt;"",$H10=Projects!$E$4)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Projects!$A$3:$A$12</formula1>
    </dataValidation>
    <dataValidation sqref="H10:H200" showDropDown="0" showInputMessage="0" showErrorMessage="1" allowBlank="1" type="list">
      <formula1>Projects!$E$3:$E$4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Timesheet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Project</t>
        </is>
      </c>
      <c r="B2" s="11" t="inlineStr">
        <is>
          <t>Client</t>
        </is>
      </c>
      <c r="C2" s="11" t="inlineStr">
        <is>
          <t>Hourly rate</t>
        </is>
      </c>
      <c r="D2" s="11" t="inlineStr"/>
      <c r="E2" s="11" t="inlineStr">
        <is>
          <t>Billable</t>
        </is>
      </c>
    </row>
    <row r="3">
      <c r="A3" s="22" t="inlineStr">
        <is>
          <t>Website refresh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Yes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No</t>
        </is>
      </c>
    </row>
    <row r="5">
      <c r="A5" s="22" t="inlineStr">
        <is>
          <t>Support retainer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Internal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4">
      <c r="A14" s="31" t="inlineStr">
        <is>
          <t>Add your projects and rates here — the Project dropdown and the Week tab follow this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2026-10-25T19:42:58Z</dcterms:created>
  <dcterms:modified xsi:type="dcterms:W3CDTF">2026-10-25T19:42:59Z</dcterms:modified>
</cp:coreProperties>
</file>