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ésence" sheetId="1" state="visible" r:id="rId1"/>
    <sheet name="Cod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m yyyy"/>
    <numFmt numFmtId="166" formatCode="d"/>
    <numFmt numFmtId="167" formatCode="[$-40C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9" fontId="8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 vertical="center"/>
    </xf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0" fontId="4" fillId="4" borderId="1" applyAlignment="1" pivotButton="0" quotePrefix="0" xfId="0">
      <alignment horizontal="center" vertical="center"/>
    </xf>
    <xf numFmtId="1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AO25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9" customWidth="1" min="34" max="34"/>
    <col width="9" customWidth="1" min="35" max="35"/>
    <col width="7" customWidth="1" min="36" max="36"/>
    <col width="9" customWidth="1" min="37" max="37"/>
    <col width="8" customWidth="1" min="38" max="38"/>
    <col width="7" customWidth="1" min="39" max="39"/>
    <col width="9" customWidth="1" min="40" max="40"/>
    <col width="13" customWidth="1" min="41" max="41"/>
  </cols>
  <sheetData>
    <row r="1" ht="26" customHeight="1">
      <c r="A1" s="1" t="inlineStr">
        <is>
          <t>ATTENDIX · Suivi de présence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3" t="inlineStr">
        <is>
          <t>sheetorial.com</t>
        </is>
      </c>
    </row>
    <row r="2"/>
    <row r="3">
      <c r="A3" s="4" t="inlineStr">
        <is>
          <t>Présence mensuelle</t>
        </is>
      </c>
    </row>
    <row r="4">
      <c r="A4" s="5" t="inlineStr">
        <is>
          <t>Choisissez un code dans la liste pour chaque jour travaillé. Totaux et taux de présence se calculent.</t>
        </is>
      </c>
    </row>
    <row r="5"/>
    <row r="6">
      <c r="A6" s="6" t="inlineStr">
        <is>
          <t>Mois</t>
        </is>
      </c>
      <c r="B6" s="7" t="n">
        <v>46266</v>
      </c>
      <c r="D6" s="6" t="inlineStr">
        <is>
          <t>Employés</t>
        </is>
      </c>
      <c r="H6" s="8">
        <f>COUNTA($A$10:$A$25)</f>
        <v/>
      </c>
      <c r="J6" s="6" t="inlineStr">
        <is>
          <t>Jours d’absence</t>
        </is>
      </c>
      <c r="O6" s="8">
        <f>SUM($AL$10:$AL$25)</f>
        <v/>
      </c>
      <c r="Q6" s="6" t="inlineStr">
        <is>
          <t>Présence de l’équipe</t>
        </is>
      </c>
      <c r="W6" s="9">
        <f>IFERROR((SUM($AH$10:$AJ$25)+0.5*SUM($AK$10:$AK$25))/SUM($AH$10:$AM$25),0)</f>
        <v/>
      </c>
    </row>
    <row r="7"/>
    <row r="8">
      <c r="C8" s="10">
        <f>IF(C$9="","",TEXT(C$9,"[$-40C]ddd"))</f>
        <v/>
      </c>
      <c r="D8" s="10">
        <f>IF(D$9="","",TEXT(D$9,"[$-40C]ddd"))</f>
        <v/>
      </c>
      <c r="E8" s="10">
        <f>IF(E$9="","",TEXT(E$9,"[$-40C]ddd"))</f>
        <v/>
      </c>
      <c r="F8" s="10">
        <f>IF(F$9="","",TEXT(F$9,"[$-40C]ddd"))</f>
        <v/>
      </c>
      <c r="G8" s="10">
        <f>IF(G$9="","",TEXT(G$9,"[$-40C]ddd"))</f>
        <v/>
      </c>
      <c r="H8" s="10">
        <f>IF(H$9="","",TEXT(H$9,"[$-40C]ddd"))</f>
        <v/>
      </c>
      <c r="I8" s="10">
        <f>IF(I$9="","",TEXT(I$9,"[$-40C]ddd"))</f>
        <v/>
      </c>
      <c r="J8" s="10">
        <f>IF(J$9="","",TEXT(J$9,"[$-40C]ddd"))</f>
        <v/>
      </c>
      <c r="K8" s="10">
        <f>IF(K$9="","",TEXT(K$9,"[$-40C]ddd"))</f>
        <v/>
      </c>
      <c r="L8" s="10">
        <f>IF(L$9="","",TEXT(L$9,"[$-40C]ddd"))</f>
        <v/>
      </c>
      <c r="M8" s="10">
        <f>IF(M$9="","",TEXT(M$9,"[$-40C]ddd"))</f>
        <v/>
      </c>
      <c r="N8" s="10">
        <f>IF(N$9="","",TEXT(N$9,"[$-40C]ddd"))</f>
        <v/>
      </c>
      <c r="O8" s="10">
        <f>IF(O$9="","",TEXT(O$9,"[$-40C]ddd"))</f>
        <v/>
      </c>
      <c r="P8" s="10">
        <f>IF(P$9="","",TEXT(P$9,"[$-40C]ddd"))</f>
        <v/>
      </c>
      <c r="Q8" s="10">
        <f>IF(Q$9="","",TEXT(Q$9,"[$-40C]ddd"))</f>
        <v/>
      </c>
      <c r="R8" s="10">
        <f>IF(R$9="","",TEXT(R$9,"[$-40C]ddd"))</f>
        <v/>
      </c>
      <c r="S8" s="10">
        <f>IF(S$9="","",TEXT(S$9,"[$-40C]ddd"))</f>
        <v/>
      </c>
      <c r="T8" s="10">
        <f>IF(T$9="","",TEXT(T$9,"[$-40C]ddd"))</f>
        <v/>
      </c>
      <c r="U8" s="10">
        <f>IF(U$9="","",TEXT(U$9,"[$-40C]ddd"))</f>
        <v/>
      </c>
      <c r="V8" s="10">
        <f>IF(V$9="","",TEXT(V$9,"[$-40C]ddd"))</f>
        <v/>
      </c>
      <c r="W8" s="10">
        <f>IF(W$9="","",TEXT(W$9,"[$-40C]ddd"))</f>
        <v/>
      </c>
      <c r="X8" s="10">
        <f>IF(X$9="","",TEXT(X$9,"[$-40C]ddd"))</f>
        <v/>
      </c>
      <c r="Y8" s="10">
        <f>IF(Y$9="","",TEXT(Y$9,"[$-40C]ddd"))</f>
        <v/>
      </c>
      <c r="Z8" s="10">
        <f>IF(Z$9="","",TEXT(Z$9,"[$-40C]ddd"))</f>
        <v/>
      </c>
      <c r="AA8" s="10">
        <f>IF(AA$9="","",TEXT(AA$9,"[$-40C]ddd"))</f>
        <v/>
      </c>
      <c r="AB8" s="10">
        <f>IF(AB$9="","",TEXT(AB$9,"[$-40C]ddd"))</f>
        <v/>
      </c>
      <c r="AC8" s="10">
        <f>IF(AC$9="","",TEXT(AC$9,"[$-40C]ddd"))</f>
        <v/>
      </c>
      <c r="AD8" s="10">
        <f>IF(AD$9="","",TEXT(AD$9,"[$-40C]ddd"))</f>
        <v/>
      </c>
      <c r="AE8" s="10">
        <f>IF(AE$9="","",TEXT(AE$9,"[$-40C]ddd"))</f>
        <v/>
      </c>
      <c r="AF8" s="10">
        <f>IF(AF$9="","",TEXT(AF$9,"[$-40C]ddd"))</f>
        <v/>
      </c>
      <c r="AG8" s="10">
        <f>IF(AG$9="","",TEXT(AG$9,"[$-40C]ddd"))</f>
        <v/>
      </c>
    </row>
    <row r="9" ht="20" customHeight="1">
      <c r="A9" s="11" t="inlineStr">
        <is>
          <t>Employé</t>
        </is>
      </c>
      <c r="B9" s="11" t="inlineStr">
        <is>
          <t>Service</t>
        </is>
      </c>
      <c r="C9" s="12">
        <f>IF(MONTH(DATE(YEAR($B$6),MONTH($B$6),1))=MONTH($B$6),DATE(YEAR($B$6),MONTH($B$6),1),"")</f>
        <v/>
      </c>
      <c r="D9" s="12">
        <f>IF(MONTH(DATE(YEAR($B$6),MONTH($B$6),2))=MONTH($B$6),DATE(YEAR($B$6),MONTH($B$6),2),"")</f>
        <v/>
      </c>
      <c r="E9" s="12">
        <f>IF(MONTH(DATE(YEAR($B$6),MONTH($B$6),3))=MONTH($B$6),DATE(YEAR($B$6),MONTH($B$6),3),"")</f>
        <v/>
      </c>
      <c r="F9" s="12">
        <f>IF(MONTH(DATE(YEAR($B$6),MONTH($B$6),4))=MONTH($B$6),DATE(YEAR($B$6),MONTH($B$6),4),"")</f>
        <v/>
      </c>
      <c r="G9" s="12">
        <f>IF(MONTH(DATE(YEAR($B$6),MONTH($B$6),5))=MONTH($B$6),DATE(YEAR($B$6),MONTH($B$6),5),"")</f>
        <v/>
      </c>
      <c r="H9" s="12">
        <f>IF(MONTH(DATE(YEAR($B$6),MONTH($B$6),6))=MONTH($B$6),DATE(YEAR($B$6),MONTH($B$6),6),"")</f>
        <v/>
      </c>
      <c r="I9" s="12">
        <f>IF(MONTH(DATE(YEAR($B$6),MONTH($B$6),7))=MONTH($B$6),DATE(YEAR($B$6),MONTH($B$6),7),"")</f>
        <v/>
      </c>
      <c r="J9" s="12">
        <f>IF(MONTH(DATE(YEAR($B$6),MONTH($B$6),8))=MONTH($B$6),DATE(YEAR($B$6),MONTH($B$6),8),"")</f>
        <v/>
      </c>
      <c r="K9" s="12">
        <f>IF(MONTH(DATE(YEAR($B$6),MONTH($B$6),9))=MONTH($B$6),DATE(YEAR($B$6),MONTH($B$6),9),"")</f>
        <v/>
      </c>
      <c r="L9" s="12">
        <f>IF(MONTH(DATE(YEAR($B$6),MONTH($B$6),10))=MONTH($B$6),DATE(YEAR($B$6),MONTH($B$6),10),"")</f>
        <v/>
      </c>
      <c r="M9" s="12">
        <f>IF(MONTH(DATE(YEAR($B$6),MONTH($B$6),11))=MONTH($B$6),DATE(YEAR($B$6),MONTH($B$6),11),"")</f>
        <v/>
      </c>
      <c r="N9" s="12">
        <f>IF(MONTH(DATE(YEAR($B$6),MONTH($B$6),12))=MONTH($B$6),DATE(YEAR($B$6),MONTH($B$6),12),"")</f>
        <v/>
      </c>
      <c r="O9" s="12">
        <f>IF(MONTH(DATE(YEAR($B$6),MONTH($B$6),13))=MONTH($B$6),DATE(YEAR($B$6),MONTH($B$6),13),"")</f>
        <v/>
      </c>
      <c r="P9" s="12">
        <f>IF(MONTH(DATE(YEAR($B$6),MONTH($B$6),14))=MONTH($B$6),DATE(YEAR($B$6),MONTH($B$6),14),"")</f>
        <v/>
      </c>
      <c r="Q9" s="12">
        <f>IF(MONTH(DATE(YEAR($B$6),MONTH($B$6),15))=MONTH($B$6),DATE(YEAR($B$6),MONTH($B$6),15),"")</f>
        <v/>
      </c>
      <c r="R9" s="12">
        <f>IF(MONTH(DATE(YEAR($B$6),MONTH($B$6),16))=MONTH($B$6),DATE(YEAR($B$6),MONTH($B$6),16),"")</f>
        <v/>
      </c>
      <c r="S9" s="12">
        <f>IF(MONTH(DATE(YEAR($B$6),MONTH($B$6),17))=MONTH($B$6),DATE(YEAR($B$6),MONTH($B$6),17),"")</f>
        <v/>
      </c>
      <c r="T9" s="12">
        <f>IF(MONTH(DATE(YEAR($B$6),MONTH($B$6),18))=MONTH($B$6),DATE(YEAR($B$6),MONTH($B$6),18),"")</f>
        <v/>
      </c>
      <c r="U9" s="12">
        <f>IF(MONTH(DATE(YEAR($B$6),MONTH($B$6),19))=MONTH($B$6),DATE(YEAR($B$6),MONTH($B$6),19),"")</f>
        <v/>
      </c>
      <c r="V9" s="12">
        <f>IF(MONTH(DATE(YEAR($B$6),MONTH($B$6),20))=MONTH($B$6),DATE(YEAR($B$6),MONTH($B$6),20),"")</f>
        <v/>
      </c>
      <c r="W9" s="12">
        <f>IF(MONTH(DATE(YEAR($B$6),MONTH($B$6),21))=MONTH($B$6),DATE(YEAR($B$6),MONTH($B$6),21),"")</f>
        <v/>
      </c>
      <c r="X9" s="12">
        <f>IF(MONTH(DATE(YEAR($B$6),MONTH($B$6),22))=MONTH($B$6),DATE(YEAR($B$6),MONTH($B$6),22),"")</f>
        <v/>
      </c>
      <c r="Y9" s="12">
        <f>IF(MONTH(DATE(YEAR($B$6),MONTH($B$6),23))=MONTH($B$6),DATE(YEAR($B$6),MONTH($B$6),23),"")</f>
        <v/>
      </c>
      <c r="Z9" s="12">
        <f>IF(MONTH(DATE(YEAR($B$6),MONTH($B$6),24))=MONTH($B$6),DATE(YEAR($B$6),MONTH($B$6),24),"")</f>
        <v/>
      </c>
      <c r="AA9" s="12">
        <f>IF(MONTH(DATE(YEAR($B$6),MONTH($B$6),25))=MONTH($B$6),DATE(YEAR($B$6),MONTH($B$6),25),"")</f>
        <v/>
      </c>
      <c r="AB9" s="12">
        <f>IF(MONTH(DATE(YEAR($B$6),MONTH($B$6),26))=MONTH($B$6),DATE(YEAR($B$6),MONTH($B$6),26),"")</f>
        <v/>
      </c>
      <c r="AC9" s="12">
        <f>IF(MONTH(DATE(YEAR($B$6),MONTH($B$6),27))=MONTH($B$6),DATE(YEAR($B$6),MONTH($B$6),27),"")</f>
        <v/>
      </c>
      <c r="AD9" s="12">
        <f>IF(MONTH(DATE(YEAR($B$6),MONTH($B$6),28))=MONTH($B$6),DATE(YEAR($B$6),MONTH($B$6),28),"")</f>
        <v/>
      </c>
      <c r="AE9" s="12">
        <f>IF(MONTH(DATE(YEAR($B$6),MONTH($B$6),29))=MONTH($B$6),DATE(YEAR($B$6),MONTH($B$6),29),"")</f>
        <v/>
      </c>
      <c r="AF9" s="12">
        <f>IF(MONTH(DATE(YEAR($B$6),MONTH($B$6),30))=MONTH($B$6),DATE(YEAR($B$6),MONTH($B$6),30),"")</f>
        <v/>
      </c>
      <c r="AG9" s="12">
        <f>IF(MONTH(DATE(YEAR($B$6),MONTH($B$6),31))=MONTH($B$6),DATE(YEAR($B$6),MONTH($B$6),31),"")</f>
        <v/>
      </c>
      <c r="AH9" s="11" t="inlineStr">
        <is>
          <t>Présent</t>
        </is>
      </c>
      <c r="AI9" s="11" t="inlineStr">
        <is>
          <t>Télétravail</t>
        </is>
      </c>
      <c r="AJ9" s="11" t="inlineStr">
        <is>
          <t>Retard</t>
        </is>
      </c>
      <c r="AK9" s="11" t="inlineStr">
        <is>
          <t>Demi-journée</t>
        </is>
      </c>
      <c r="AL9" s="11" t="inlineStr">
        <is>
          <t>Absent</t>
        </is>
      </c>
      <c r="AM9" s="11" t="inlineStr">
        <is>
          <t>Maladie</t>
        </is>
      </c>
      <c r="AN9" s="11" t="inlineStr">
        <is>
          <t>Congés</t>
        </is>
      </c>
      <c r="AO9" s="11" t="inlineStr">
        <is>
          <t>% présence</t>
        </is>
      </c>
    </row>
    <row r="10">
      <c r="A10" s="13" t="inlineStr">
        <is>
          <t>Dana Reed</t>
        </is>
      </c>
      <c r="B10" s="13" t="inlineStr">
        <is>
          <t>Design</t>
        </is>
      </c>
      <c r="C10" s="14" t="inlineStr">
        <is>
          <t>P</t>
        </is>
      </c>
      <c r="D10" s="14" t="inlineStr">
        <is>
          <t>P</t>
        </is>
      </c>
      <c r="E10" s="14" t="inlineStr">
        <is>
          <t>P</t>
        </is>
      </c>
      <c r="F10" s="14" t="inlineStr">
        <is>
          <t>P</t>
        </is>
      </c>
      <c r="G10" s="14" t="n"/>
      <c r="H10" s="14" t="n"/>
      <c r="I10" s="14" t="inlineStr">
        <is>
          <t>T</t>
        </is>
      </c>
      <c r="J10" s="14" t="inlineStr">
        <is>
          <t>P</t>
        </is>
      </c>
      <c r="K10" s="14" t="inlineStr">
        <is>
          <t>P</t>
        </is>
      </c>
      <c r="L10" s="14" t="inlineStr">
        <is>
          <t>P</t>
        </is>
      </c>
      <c r="M10" s="14" t="inlineStr">
        <is>
          <t>P</t>
        </is>
      </c>
      <c r="N10" s="14" t="n"/>
      <c r="O10" s="14" t="n"/>
      <c r="P10" s="14" t="inlineStr">
        <is>
          <t>T</t>
        </is>
      </c>
      <c r="Q10" s="14" t="inlineStr">
        <is>
          <t>P</t>
        </is>
      </c>
      <c r="R10" s="14" t="inlineStr">
        <is>
          <t>P</t>
        </is>
      </c>
      <c r="S10" s="14" t="inlineStr">
        <is>
          <t>P</t>
        </is>
      </c>
      <c r="T10" s="14" t="inlineStr">
        <is>
          <t>P</t>
        </is>
      </c>
      <c r="U10" s="14" t="n"/>
      <c r="V10" s="14" t="n"/>
      <c r="W10" s="14" t="inlineStr">
        <is>
          <t>T</t>
        </is>
      </c>
      <c r="X10" s="14" t="inlineStr">
        <is>
          <t>P</t>
        </is>
      </c>
      <c r="Y10" s="14" t="inlineStr">
        <is>
          <t>P</t>
        </is>
      </c>
      <c r="Z10" s="14" t="inlineStr">
        <is>
          <t>P</t>
        </is>
      </c>
      <c r="AA10" s="14" t="inlineStr">
        <is>
          <t>P</t>
        </is>
      </c>
      <c r="AB10" s="14" t="n"/>
      <c r="AC10" s="14" t="n"/>
      <c r="AD10" s="14" t="inlineStr">
        <is>
          <t>T</t>
        </is>
      </c>
      <c r="AE10" s="14" t="inlineStr">
        <is>
          <t>P</t>
        </is>
      </c>
      <c r="AF10" s="14" t="inlineStr">
        <is>
          <t>P</t>
        </is>
      </c>
      <c r="AG10" s="14" t="n"/>
      <c r="AH10" s="15">
        <f>IF($A10="","",COUNTIF($C10:$AG10,'Codes'!$A$3))</f>
        <v/>
      </c>
      <c r="AI10" s="15">
        <f>IF($A10="","",COUNTIF($C10:$AG10,'Codes'!$A$4))</f>
        <v/>
      </c>
      <c r="AJ10" s="15">
        <f>IF($A10="","",COUNTIF($C10:$AG10,'Codes'!$A$5))</f>
        <v/>
      </c>
      <c r="AK10" s="15">
        <f>IF($A10="","",COUNTIF($C10:$AG10,'Codes'!$A$6))</f>
        <v/>
      </c>
      <c r="AL10" s="15">
        <f>IF($A10="","",COUNTIF($C10:$AG10,'Codes'!$A$7))</f>
        <v/>
      </c>
      <c r="AM10" s="15">
        <f>IF($A10="","",COUNTIF($C10:$AG10,'Codes'!$A$8))</f>
        <v/>
      </c>
      <c r="AN10" s="15">
        <f>IF($A10="","",COUNTIF($C10:$AG10,'Codes'!$A$9))</f>
        <v/>
      </c>
      <c r="AO10" s="16">
        <f>IF($A10="","",IFERROR((AH10+AI10+AJ10+0.5*AK10)/(AH10+AI10+AJ10+AK10+AL10+AM10),""))</f>
        <v/>
      </c>
    </row>
    <row r="11">
      <c r="A11" s="17" t="inlineStr">
        <is>
          <t>Lee Park</t>
        </is>
      </c>
      <c r="B11" s="17" t="inlineStr">
        <is>
          <t>Ingénierie</t>
        </is>
      </c>
      <c r="C11" s="18" t="inlineStr">
        <is>
          <t>P</t>
        </is>
      </c>
      <c r="D11" s="18" t="inlineStr">
        <is>
          <t>P</t>
        </is>
      </c>
      <c r="E11" s="18" t="inlineStr">
        <is>
          <t>P</t>
        </is>
      </c>
      <c r="F11" s="18" t="inlineStr">
        <is>
          <t>P</t>
        </is>
      </c>
      <c r="G11" s="18" t="n"/>
      <c r="H11" s="18" t="n"/>
      <c r="I11" s="18" t="inlineStr">
        <is>
          <t>P</t>
        </is>
      </c>
      <c r="J11" s="18" t="inlineStr">
        <is>
          <t>P</t>
        </is>
      </c>
      <c r="K11" s="18" t="inlineStr">
        <is>
          <t>M</t>
        </is>
      </c>
      <c r="L11" s="18" t="inlineStr">
        <is>
          <t>M</t>
        </is>
      </c>
      <c r="M11" s="18" t="inlineStr">
        <is>
          <t>P</t>
        </is>
      </c>
      <c r="N11" s="18" t="n"/>
      <c r="O11" s="18" t="n"/>
      <c r="P11" s="18" t="inlineStr">
        <is>
          <t>P</t>
        </is>
      </c>
      <c r="Q11" s="18" t="inlineStr">
        <is>
          <t>P</t>
        </is>
      </c>
      <c r="R11" s="18" t="inlineStr">
        <is>
          <t>P</t>
        </is>
      </c>
      <c r="S11" s="18" t="inlineStr">
        <is>
          <t>P</t>
        </is>
      </c>
      <c r="T11" s="18" t="inlineStr">
        <is>
          <t>P</t>
        </is>
      </c>
      <c r="U11" s="18" t="n"/>
      <c r="V11" s="18" t="n"/>
      <c r="W11" s="18" t="inlineStr">
        <is>
          <t>P</t>
        </is>
      </c>
      <c r="X11" s="18" t="inlineStr">
        <is>
          <t>P</t>
        </is>
      </c>
      <c r="Y11" s="18" t="inlineStr">
        <is>
          <t>R</t>
        </is>
      </c>
      <c r="Z11" s="18" t="inlineStr">
        <is>
          <t>P</t>
        </is>
      </c>
      <c r="AA11" s="18" t="inlineStr">
        <is>
          <t>P</t>
        </is>
      </c>
      <c r="AB11" s="18" t="n"/>
      <c r="AC11" s="18" t="n"/>
      <c r="AD11" s="18" t="inlineStr">
        <is>
          <t>P</t>
        </is>
      </c>
      <c r="AE11" s="18" t="inlineStr">
        <is>
          <t>P</t>
        </is>
      </c>
      <c r="AF11" s="18" t="inlineStr">
        <is>
          <t>P</t>
        </is>
      </c>
      <c r="AG11" s="18" t="n"/>
      <c r="AH11" s="19">
        <f>IF($A11="","",COUNTIF($C11:$AG11,'Codes'!$A$3))</f>
        <v/>
      </c>
      <c r="AI11" s="19">
        <f>IF($A11="","",COUNTIF($C11:$AG11,'Codes'!$A$4))</f>
        <v/>
      </c>
      <c r="AJ11" s="19">
        <f>IF($A11="","",COUNTIF($C11:$AG11,'Codes'!$A$5))</f>
        <v/>
      </c>
      <c r="AK11" s="19">
        <f>IF($A11="","",COUNTIF($C11:$AG11,'Codes'!$A$6))</f>
        <v/>
      </c>
      <c r="AL11" s="19">
        <f>IF($A11="","",COUNTIF($C11:$AG11,'Codes'!$A$7))</f>
        <v/>
      </c>
      <c r="AM11" s="19">
        <f>IF($A11="","",COUNTIF($C11:$AG11,'Codes'!$A$8))</f>
        <v/>
      </c>
      <c r="AN11" s="19">
        <f>IF($A11="","",COUNTIF($C11:$AG11,'Codes'!$A$9))</f>
        <v/>
      </c>
      <c r="AO11" s="20">
        <f>IF($A11="","",IFERROR((AH11+AI11+AJ11+0.5*AK11)/(AH11+AI11+AJ11+AK11+AL11+AM11),""))</f>
        <v/>
      </c>
    </row>
    <row r="12">
      <c r="A12" s="13" t="inlineStr">
        <is>
          <t>Sam Ortiz</t>
        </is>
      </c>
      <c r="B12" s="13" t="inlineStr">
        <is>
          <t>Ingénierie</t>
        </is>
      </c>
      <c r="C12" s="14" t="inlineStr">
        <is>
          <t>P</t>
        </is>
      </c>
      <c r="D12" s="14" t="inlineStr">
        <is>
          <t>P</t>
        </is>
      </c>
      <c r="E12" s="14" t="inlineStr">
        <is>
          <t>P</t>
        </is>
      </c>
      <c r="F12" s="14" t="inlineStr">
        <is>
          <t>P</t>
        </is>
      </c>
      <c r="G12" s="14" t="n"/>
      <c r="H12" s="14" t="n"/>
      <c r="I12" s="14" t="inlineStr">
        <is>
          <t>P</t>
        </is>
      </c>
      <c r="J12" s="14" t="inlineStr">
        <is>
          <t>P</t>
        </is>
      </c>
      <c r="K12" s="14" t="inlineStr">
        <is>
          <t>P</t>
        </is>
      </c>
      <c r="L12" s="14" t="inlineStr">
        <is>
          <t>P</t>
        </is>
      </c>
      <c r="M12" s="14" t="inlineStr">
        <is>
          <t>P</t>
        </is>
      </c>
      <c r="N12" s="14" t="n"/>
      <c r="O12" s="14" t="n"/>
      <c r="P12" s="14" t="inlineStr">
        <is>
          <t>P</t>
        </is>
      </c>
      <c r="Q12" s="14" t="inlineStr">
        <is>
          <t>P</t>
        </is>
      </c>
      <c r="R12" s="14" t="inlineStr">
        <is>
          <t>T</t>
        </is>
      </c>
      <c r="S12" s="14" t="inlineStr">
        <is>
          <t>T</t>
        </is>
      </c>
      <c r="T12" s="14" t="inlineStr">
        <is>
          <t>P</t>
        </is>
      </c>
      <c r="U12" s="14" t="n"/>
      <c r="V12" s="14" t="n"/>
      <c r="W12" s="14" t="inlineStr">
        <is>
          <t>P</t>
        </is>
      </c>
      <c r="X12" s="14" t="inlineStr">
        <is>
          <t>P</t>
        </is>
      </c>
      <c r="Y12" s="14" t="inlineStr">
        <is>
          <t>P</t>
        </is>
      </c>
      <c r="Z12" s="14" t="inlineStr">
        <is>
          <t>P</t>
        </is>
      </c>
      <c r="AA12" s="14" t="inlineStr">
        <is>
          <t>P</t>
        </is>
      </c>
      <c r="AB12" s="14" t="n"/>
      <c r="AC12" s="14" t="n"/>
      <c r="AD12" s="14" t="inlineStr">
        <is>
          <t>P</t>
        </is>
      </c>
      <c r="AE12" s="14" t="inlineStr">
        <is>
          <t>P</t>
        </is>
      </c>
      <c r="AF12" s="14" t="inlineStr">
        <is>
          <t>P</t>
        </is>
      </c>
      <c r="AG12" s="14" t="n"/>
      <c r="AH12" s="15">
        <f>IF($A12="","",COUNTIF($C12:$AG12,'Codes'!$A$3))</f>
        <v/>
      </c>
      <c r="AI12" s="15">
        <f>IF($A12="","",COUNTIF($C12:$AG12,'Codes'!$A$4))</f>
        <v/>
      </c>
      <c r="AJ12" s="15">
        <f>IF($A12="","",COUNTIF($C12:$AG12,'Codes'!$A$5))</f>
        <v/>
      </c>
      <c r="AK12" s="15">
        <f>IF($A12="","",COUNTIF($C12:$AG12,'Codes'!$A$6))</f>
        <v/>
      </c>
      <c r="AL12" s="15">
        <f>IF($A12="","",COUNTIF($C12:$AG12,'Codes'!$A$7))</f>
        <v/>
      </c>
      <c r="AM12" s="15">
        <f>IF($A12="","",COUNTIF($C12:$AG12,'Codes'!$A$8))</f>
        <v/>
      </c>
      <c r="AN12" s="15">
        <f>IF($A12="","",COUNTIF($C12:$AG12,'Codes'!$A$9))</f>
        <v/>
      </c>
      <c r="AO12" s="16">
        <f>IF($A12="","",IFERROR((AH12+AI12+AJ12+0.5*AK12)/(AH12+AI12+AJ12+AK12+AL12+AM12),""))</f>
        <v/>
      </c>
    </row>
    <row r="13">
      <c r="A13" s="17" t="inlineStr">
        <is>
          <t>Alex Kim</t>
        </is>
      </c>
      <c r="B13" s="17" t="inlineStr">
        <is>
          <t>Marketing</t>
        </is>
      </c>
      <c r="C13" s="18" t="inlineStr">
        <is>
          <t>P</t>
        </is>
      </c>
      <c r="D13" s="18" t="inlineStr">
        <is>
          <t>P</t>
        </is>
      </c>
      <c r="E13" s="18" t="inlineStr">
        <is>
          <t>P</t>
        </is>
      </c>
      <c r="F13" s="18" t="inlineStr">
        <is>
          <t>P</t>
        </is>
      </c>
      <c r="G13" s="18" t="n"/>
      <c r="H13" s="18" t="n"/>
      <c r="I13" s="18" t="inlineStr">
        <is>
          <t>P</t>
        </is>
      </c>
      <c r="J13" s="18" t="inlineStr">
        <is>
          <t>P</t>
        </is>
      </c>
      <c r="K13" s="18" t="inlineStr">
        <is>
          <t>P</t>
        </is>
      </c>
      <c r="L13" s="18" t="inlineStr">
        <is>
          <t>P</t>
        </is>
      </c>
      <c r="M13" s="18" t="inlineStr">
        <is>
          <t>P</t>
        </is>
      </c>
      <c r="N13" s="18" t="n"/>
      <c r="O13" s="18" t="n"/>
      <c r="P13" s="18" t="inlineStr">
        <is>
          <t>P</t>
        </is>
      </c>
      <c r="Q13" s="18" t="inlineStr">
        <is>
          <t>P</t>
        </is>
      </c>
      <c r="R13" s="18" t="inlineStr">
        <is>
          <t>P</t>
        </is>
      </c>
      <c r="S13" s="18" t="inlineStr">
        <is>
          <t>P</t>
        </is>
      </c>
      <c r="T13" s="18" t="inlineStr">
        <is>
          <t>P</t>
        </is>
      </c>
      <c r="U13" s="18" t="n"/>
      <c r="V13" s="18" t="n"/>
      <c r="W13" s="18" t="inlineStr">
        <is>
          <t>C</t>
        </is>
      </c>
      <c r="X13" s="18" t="inlineStr">
        <is>
          <t>C</t>
        </is>
      </c>
      <c r="Y13" s="18" t="inlineStr">
        <is>
          <t>C</t>
        </is>
      </c>
      <c r="Z13" s="18" t="inlineStr">
        <is>
          <t>C</t>
        </is>
      </c>
      <c r="AA13" s="18" t="inlineStr">
        <is>
          <t>C</t>
        </is>
      </c>
      <c r="AB13" s="18" t="n"/>
      <c r="AC13" s="18" t="n"/>
      <c r="AD13" s="18" t="inlineStr">
        <is>
          <t>P</t>
        </is>
      </c>
      <c r="AE13" s="18" t="inlineStr">
        <is>
          <t>P</t>
        </is>
      </c>
      <c r="AF13" s="18" t="inlineStr">
        <is>
          <t>P</t>
        </is>
      </c>
      <c r="AG13" s="18" t="n"/>
      <c r="AH13" s="19">
        <f>IF($A13="","",COUNTIF($C13:$AG13,'Codes'!$A$3))</f>
        <v/>
      </c>
      <c r="AI13" s="19">
        <f>IF($A13="","",COUNTIF($C13:$AG13,'Codes'!$A$4))</f>
        <v/>
      </c>
      <c r="AJ13" s="19">
        <f>IF($A13="","",COUNTIF($C13:$AG13,'Codes'!$A$5))</f>
        <v/>
      </c>
      <c r="AK13" s="19">
        <f>IF($A13="","",COUNTIF($C13:$AG13,'Codes'!$A$6))</f>
        <v/>
      </c>
      <c r="AL13" s="19">
        <f>IF($A13="","",COUNTIF($C13:$AG13,'Codes'!$A$7))</f>
        <v/>
      </c>
      <c r="AM13" s="19">
        <f>IF($A13="","",COUNTIF($C13:$AG13,'Codes'!$A$8))</f>
        <v/>
      </c>
      <c r="AN13" s="19">
        <f>IF($A13="","",COUNTIF($C13:$AG13,'Codes'!$A$9))</f>
        <v/>
      </c>
      <c r="AO13" s="20">
        <f>IF($A13="","",IFERROR((AH13+AI13+AJ13+0.5*AK13)/(AH13+AI13+AJ13+AK13+AL13+AM13),""))</f>
        <v/>
      </c>
    </row>
    <row r="14">
      <c r="A14" s="13" t="inlineStr">
        <is>
          <t>Robin Vale</t>
        </is>
      </c>
      <c r="B14" s="13" t="inlineStr">
        <is>
          <t>Support</t>
        </is>
      </c>
      <c r="C14" s="14" t="inlineStr">
        <is>
          <t>P</t>
        </is>
      </c>
      <c r="D14" s="14" t="inlineStr">
        <is>
          <t>P</t>
        </is>
      </c>
      <c r="E14" s="14" t="inlineStr">
        <is>
          <t>R</t>
        </is>
      </c>
      <c r="F14" s="14" t="inlineStr">
        <is>
          <t>P</t>
        </is>
      </c>
      <c r="G14" s="14" t="n"/>
      <c r="H14" s="14" t="n"/>
      <c r="I14" s="14" t="inlineStr">
        <is>
          <t>P</t>
        </is>
      </c>
      <c r="J14" s="14" t="inlineStr">
        <is>
          <t>P</t>
        </is>
      </c>
      <c r="K14" s="14" t="inlineStr">
        <is>
          <t>P</t>
        </is>
      </c>
      <c r="L14" s="14" t="inlineStr">
        <is>
          <t>P</t>
        </is>
      </c>
      <c r="M14" s="14" t="inlineStr">
        <is>
          <t>P</t>
        </is>
      </c>
      <c r="N14" s="14" t="n"/>
      <c r="O14" s="14" t="n"/>
      <c r="P14" s="14" t="inlineStr">
        <is>
          <t>P</t>
        </is>
      </c>
      <c r="Q14" s="14" t="inlineStr">
        <is>
          <t>D</t>
        </is>
      </c>
      <c r="R14" s="14" t="inlineStr">
        <is>
          <t>P</t>
        </is>
      </c>
      <c r="S14" s="14" t="inlineStr">
        <is>
          <t>P</t>
        </is>
      </c>
      <c r="T14" s="14" t="inlineStr">
        <is>
          <t>P</t>
        </is>
      </c>
      <c r="U14" s="14" t="n"/>
      <c r="V14" s="14" t="n"/>
      <c r="W14" s="14" t="inlineStr">
        <is>
          <t>P</t>
        </is>
      </c>
      <c r="X14" s="14" t="inlineStr">
        <is>
          <t>P</t>
        </is>
      </c>
      <c r="Y14" s="14" t="inlineStr">
        <is>
          <t>P</t>
        </is>
      </c>
      <c r="Z14" s="14" t="inlineStr">
        <is>
          <t>P</t>
        </is>
      </c>
      <c r="AA14" s="14" t="inlineStr">
        <is>
          <t>P</t>
        </is>
      </c>
      <c r="AB14" s="14" t="n"/>
      <c r="AC14" s="14" t="n"/>
      <c r="AD14" s="14" t="inlineStr">
        <is>
          <t>P</t>
        </is>
      </c>
      <c r="AE14" s="14" t="inlineStr">
        <is>
          <t>R</t>
        </is>
      </c>
      <c r="AF14" s="14" t="inlineStr">
        <is>
          <t>P</t>
        </is>
      </c>
      <c r="AG14" s="14" t="n"/>
      <c r="AH14" s="15">
        <f>IF($A14="","",COUNTIF($C14:$AG14,'Codes'!$A$3))</f>
        <v/>
      </c>
      <c r="AI14" s="15">
        <f>IF($A14="","",COUNTIF($C14:$AG14,'Codes'!$A$4))</f>
        <v/>
      </c>
      <c r="AJ14" s="15">
        <f>IF($A14="","",COUNTIF($C14:$AG14,'Codes'!$A$5))</f>
        <v/>
      </c>
      <c r="AK14" s="15">
        <f>IF($A14="","",COUNTIF($C14:$AG14,'Codes'!$A$6))</f>
        <v/>
      </c>
      <c r="AL14" s="15">
        <f>IF($A14="","",COUNTIF($C14:$AG14,'Codes'!$A$7))</f>
        <v/>
      </c>
      <c r="AM14" s="15">
        <f>IF($A14="","",COUNTIF($C14:$AG14,'Codes'!$A$8))</f>
        <v/>
      </c>
      <c r="AN14" s="15">
        <f>IF($A14="","",COUNTIF($C14:$AG14,'Codes'!$A$9))</f>
        <v/>
      </c>
      <c r="AO14" s="16">
        <f>IF($A14="","",IFERROR((AH14+AI14+AJ14+0.5*AK14)/(AH14+AI14+AJ14+AK14+AL14+AM14),""))</f>
        <v/>
      </c>
    </row>
    <row r="15">
      <c r="A15" s="17" t="inlineStr">
        <is>
          <t>Maya Lane</t>
        </is>
      </c>
      <c r="B15" s="17" t="inlineStr">
        <is>
          <t>Design</t>
        </is>
      </c>
      <c r="C15" s="18" t="inlineStr">
        <is>
          <t>P</t>
        </is>
      </c>
      <c r="D15" s="18" t="inlineStr">
        <is>
          <t>P</t>
        </is>
      </c>
      <c r="E15" s="18" t="inlineStr">
        <is>
          <t>P</t>
        </is>
      </c>
      <c r="F15" s="18" t="inlineStr">
        <is>
          <t>P</t>
        </is>
      </c>
      <c r="G15" s="18" t="n"/>
      <c r="H15" s="18" t="n"/>
      <c r="I15" s="18" t="inlineStr">
        <is>
          <t>P</t>
        </is>
      </c>
      <c r="J15" s="18" t="inlineStr">
        <is>
          <t>P</t>
        </is>
      </c>
      <c r="K15" s="18" t="inlineStr">
        <is>
          <t>P</t>
        </is>
      </c>
      <c r="L15" s="18" t="inlineStr">
        <is>
          <t>P</t>
        </is>
      </c>
      <c r="M15" s="18" t="inlineStr">
        <is>
          <t>A</t>
        </is>
      </c>
      <c r="N15" s="18" t="n"/>
      <c r="O15" s="18" t="n"/>
      <c r="P15" s="18" t="inlineStr">
        <is>
          <t>P</t>
        </is>
      </c>
      <c r="Q15" s="18" t="inlineStr">
        <is>
          <t>P</t>
        </is>
      </c>
      <c r="R15" s="18" t="inlineStr">
        <is>
          <t>P</t>
        </is>
      </c>
      <c r="S15" s="18" t="inlineStr">
        <is>
          <t>P</t>
        </is>
      </c>
      <c r="T15" s="18" t="inlineStr">
        <is>
          <t>P</t>
        </is>
      </c>
      <c r="U15" s="18" t="n"/>
      <c r="V15" s="18" t="n"/>
      <c r="W15" s="18" t="inlineStr">
        <is>
          <t>P</t>
        </is>
      </c>
      <c r="X15" s="18" t="inlineStr">
        <is>
          <t>P</t>
        </is>
      </c>
      <c r="Y15" s="18" t="inlineStr">
        <is>
          <t>P</t>
        </is>
      </c>
      <c r="Z15" s="18" t="inlineStr">
        <is>
          <t>P</t>
        </is>
      </c>
      <c r="AA15" s="18" t="inlineStr">
        <is>
          <t>P</t>
        </is>
      </c>
      <c r="AB15" s="18" t="n"/>
      <c r="AC15" s="18" t="n"/>
      <c r="AD15" s="18" t="inlineStr">
        <is>
          <t>P</t>
        </is>
      </c>
      <c r="AE15" s="18" t="inlineStr">
        <is>
          <t>P</t>
        </is>
      </c>
      <c r="AF15" s="18" t="inlineStr">
        <is>
          <t>T</t>
        </is>
      </c>
      <c r="AG15" s="18" t="n"/>
      <c r="AH15" s="19">
        <f>IF($A15="","",COUNTIF($C15:$AG15,'Codes'!$A$3))</f>
        <v/>
      </c>
      <c r="AI15" s="19">
        <f>IF($A15="","",COUNTIF($C15:$AG15,'Codes'!$A$4))</f>
        <v/>
      </c>
      <c r="AJ15" s="19">
        <f>IF($A15="","",COUNTIF($C15:$AG15,'Codes'!$A$5))</f>
        <v/>
      </c>
      <c r="AK15" s="19">
        <f>IF($A15="","",COUNTIF($C15:$AG15,'Codes'!$A$6))</f>
        <v/>
      </c>
      <c r="AL15" s="19">
        <f>IF($A15="","",COUNTIF($C15:$AG15,'Codes'!$A$7))</f>
        <v/>
      </c>
      <c r="AM15" s="19">
        <f>IF($A15="","",COUNTIF($C15:$AG15,'Codes'!$A$8))</f>
        <v/>
      </c>
      <c r="AN15" s="19">
        <f>IF($A15="","",COUNTIF($C15:$AG15,'Codes'!$A$9))</f>
        <v/>
      </c>
      <c r="AO15" s="20">
        <f>IF($A15="","",IFERROR((AH15+AI15+AJ15+0.5*AK15)/(AH15+AI15+AJ15+AK15+AL15+AM15),""))</f>
        <v/>
      </c>
    </row>
    <row r="16">
      <c r="A16" s="13" t="inlineStr">
        <is>
          <t>Jordan Price</t>
        </is>
      </c>
      <c r="B16" s="13" t="inlineStr">
        <is>
          <t>Opérations</t>
        </is>
      </c>
      <c r="C16" s="14" t="inlineStr">
        <is>
          <t>P</t>
        </is>
      </c>
      <c r="D16" s="14" t="inlineStr">
        <is>
          <t>P</t>
        </is>
      </c>
      <c r="E16" s="14" t="inlineStr">
        <is>
          <t>P</t>
        </is>
      </c>
      <c r="F16" s="14" t="inlineStr">
        <is>
          <t>P</t>
        </is>
      </c>
      <c r="G16" s="14" t="n"/>
      <c r="H16" s="14" t="n"/>
      <c r="I16" s="14" t="inlineStr">
        <is>
          <t>P</t>
        </is>
      </c>
      <c r="J16" s="14" t="inlineStr">
        <is>
          <t>R</t>
        </is>
      </c>
      <c r="K16" s="14" t="inlineStr">
        <is>
          <t>P</t>
        </is>
      </c>
      <c r="L16" s="14" t="inlineStr">
        <is>
          <t>P</t>
        </is>
      </c>
      <c r="M16" s="14" t="inlineStr">
        <is>
          <t>P</t>
        </is>
      </c>
      <c r="N16" s="14" t="n"/>
      <c r="O16" s="14" t="n"/>
      <c r="P16" s="14" t="inlineStr">
        <is>
          <t>P</t>
        </is>
      </c>
      <c r="Q16" s="14" t="inlineStr">
        <is>
          <t>P</t>
        </is>
      </c>
      <c r="R16" s="14" t="inlineStr">
        <is>
          <t>P</t>
        </is>
      </c>
      <c r="S16" s="14" t="inlineStr">
        <is>
          <t>P</t>
        </is>
      </c>
      <c r="T16" s="14" t="inlineStr">
        <is>
          <t>M</t>
        </is>
      </c>
      <c r="U16" s="14" t="n"/>
      <c r="V16" s="14" t="n"/>
      <c r="W16" s="14" t="inlineStr">
        <is>
          <t>P</t>
        </is>
      </c>
      <c r="X16" s="14" t="inlineStr">
        <is>
          <t>P</t>
        </is>
      </c>
      <c r="Y16" s="14" t="inlineStr">
        <is>
          <t>P</t>
        </is>
      </c>
      <c r="Z16" s="14" t="inlineStr">
        <is>
          <t>P</t>
        </is>
      </c>
      <c r="AA16" s="14" t="inlineStr">
        <is>
          <t>P</t>
        </is>
      </c>
      <c r="AB16" s="14" t="n"/>
      <c r="AC16" s="14" t="n"/>
      <c r="AD16" s="14" t="inlineStr">
        <is>
          <t>P</t>
        </is>
      </c>
      <c r="AE16" s="14" t="inlineStr">
        <is>
          <t>P</t>
        </is>
      </c>
      <c r="AF16" s="14" t="inlineStr">
        <is>
          <t>P</t>
        </is>
      </c>
      <c r="AG16" s="14" t="n"/>
      <c r="AH16" s="15">
        <f>IF($A16="","",COUNTIF($C16:$AG16,'Codes'!$A$3))</f>
        <v/>
      </c>
      <c r="AI16" s="15">
        <f>IF($A16="","",COUNTIF($C16:$AG16,'Codes'!$A$4))</f>
        <v/>
      </c>
      <c r="AJ16" s="15">
        <f>IF($A16="","",COUNTIF($C16:$AG16,'Codes'!$A$5))</f>
        <v/>
      </c>
      <c r="AK16" s="15">
        <f>IF($A16="","",COUNTIF($C16:$AG16,'Codes'!$A$6))</f>
        <v/>
      </c>
      <c r="AL16" s="15">
        <f>IF($A16="","",COUNTIF($C16:$AG16,'Codes'!$A$7))</f>
        <v/>
      </c>
      <c r="AM16" s="15">
        <f>IF($A16="","",COUNTIF($C16:$AG16,'Codes'!$A$8))</f>
        <v/>
      </c>
      <c r="AN16" s="15">
        <f>IF($A16="","",COUNTIF($C16:$AG16,'Codes'!$A$9))</f>
        <v/>
      </c>
      <c r="AO16" s="16">
        <f>IF($A16="","",IFERROR((AH16+AI16+AJ16+0.5*AK16)/(AH16+AI16+AJ16+AK16+AL16+AM16),""))</f>
        <v/>
      </c>
    </row>
    <row r="17">
      <c r="A17" s="17" t="inlineStr">
        <is>
          <t>Chris Doyle</t>
        </is>
      </c>
      <c r="B17" s="17" t="inlineStr">
        <is>
          <t>Opérations</t>
        </is>
      </c>
      <c r="C17" s="18" t="inlineStr">
        <is>
          <t>D</t>
        </is>
      </c>
      <c r="D17" s="18" t="inlineStr">
        <is>
          <t>A</t>
        </is>
      </c>
      <c r="E17" s="18" t="inlineStr">
        <is>
          <t>P</t>
        </is>
      </c>
      <c r="F17" s="18" t="inlineStr">
        <is>
          <t>P</t>
        </is>
      </c>
      <c r="G17" s="18" t="n"/>
      <c r="H17" s="18" t="n"/>
      <c r="I17" s="18" t="inlineStr">
        <is>
          <t>P</t>
        </is>
      </c>
      <c r="J17" s="18" t="inlineStr">
        <is>
          <t>P</t>
        </is>
      </c>
      <c r="K17" s="18" t="inlineStr">
        <is>
          <t>P</t>
        </is>
      </c>
      <c r="L17" s="18" t="inlineStr">
        <is>
          <t>P</t>
        </is>
      </c>
      <c r="M17" s="18" t="inlineStr">
        <is>
          <t>P</t>
        </is>
      </c>
      <c r="N17" s="18" t="n"/>
      <c r="O17" s="18" t="n"/>
      <c r="P17" s="18" t="inlineStr">
        <is>
          <t>P</t>
        </is>
      </c>
      <c r="Q17" s="18" t="inlineStr">
        <is>
          <t>P</t>
        </is>
      </c>
      <c r="R17" s="18" t="inlineStr">
        <is>
          <t>P</t>
        </is>
      </c>
      <c r="S17" s="18" t="inlineStr">
        <is>
          <t>P</t>
        </is>
      </c>
      <c r="T17" s="18" t="inlineStr">
        <is>
          <t>P</t>
        </is>
      </c>
      <c r="U17" s="18" t="n"/>
      <c r="V17" s="18" t="n"/>
      <c r="W17" s="18" t="inlineStr">
        <is>
          <t>P</t>
        </is>
      </c>
      <c r="X17" s="18" t="inlineStr">
        <is>
          <t>P</t>
        </is>
      </c>
      <c r="Y17" s="18" t="inlineStr">
        <is>
          <t>P</t>
        </is>
      </c>
      <c r="Z17" s="18" t="inlineStr">
        <is>
          <t>R</t>
        </is>
      </c>
      <c r="AA17" s="18" t="inlineStr">
        <is>
          <t>P</t>
        </is>
      </c>
      <c r="AB17" s="18" t="n"/>
      <c r="AC17" s="18" t="n"/>
      <c r="AD17" s="18" t="inlineStr">
        <is>
          <t>P</t>
        </is>
      </c>
      <c r="AE17" s="18" t="inlineStr">
        <is>
          <t>P</t>
        </is>
      </c>
      <c r="AF17" s="18" t="inlineStr">
        <is>
          <t>P</t>
        </is>
      </c>
      <c r="AG17" s="18" t="n"/>
      <c r="AH17" s="19">
        <f>IF($A17="","",COUNTIF($C17:$AG17,'Codes'!$A$3))</f>
        <v/>
      </c>
      <c r="AI17" s="19">
        <f>IF($A17="","",COUNTIF($C17:$AG17,'Codes'!$A$4))</f>
        <v/>
      </c>
      <c r="AJ17" s="19">
        <f>IF($A17="","",COUNTIF($C17:$AG17,'Codes'!$A$5))</f>
        <v/>
      </c>
      <c r="AK17" s="19">
        <f>IF($A17="","",COUNTIF($C17:$AG17,'Codes'!$A$6))</f>
        <v/>
      </c>
      <c r="AL17" s="19">
        <f>IF($A17="","",COUNTIF($C17:$AG17,'Codes'!$A$7))</f>
        <v/>
      </c>
      <c r="AM17" s="19">
        <f>IF($A17="","",COUNTIF($C17:$AG17,'Codes'!$A$8))</f>
        <v/>
      </c>
      <c r="AN17" s="19">
        <f>IF($A17="","",COUNTIF($C17:$AG17,'Codes'!$A$9))</f>
        <v/>
      </c>
      <c r="AO17" s="20">
        <f>IF($A17="","",IFERROR((AH17+AI17+AJ17+0.5*AK17)/(AH17+AI17+AJ17+AK17+AL17+AM17),""))</f>
        <v/>
      </c>
    </row>
    <row r="18">
      <c r="A18" s="13" t="n"/>
      <c r="B18" s="13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E18" s="14" t="n"/>
      <c r="AF18" s="14" t="n"/>
      <c r="AG18" s="14" t="n"/>
      <c r="AH18" s="15">
        <f>IF($A18="","",COUNTIF($C18:$AG18,'Codes'!$A$3))</f>
        <v/>
      </c>
      <c r="AI18" s="15">
        <f>IF($A18="","",COUNTIF($C18:$AG18,'Codes'!$A$4))</f>
        <v/>
      </c>
      <c r="AJ18" s="15">
        <f>IF($A18="","",COUNTIF($C18:$AG18,'Codes'!$A$5))</f>
        <v/>
      </c>
      <c r="AK18" s="15">
        <f>IF($A18="","",COUNTIF($C18:$AG18,'Codes'!$A$6))</f>
        <v/>
      </c>
      <c r="AL18" s="15">
        <f>IF($A18="","",COUNTIF($C18:$AG18,'Codes'!$A$7))</f>
        <v/>
      </c>
      <c r="AM18" s="15">
        <f>IF($A18="","",COUNTIF($C18:$AG18,'Codes'!$A$8))</f>
        <v/>
      </c>
      <c r="AN18" s="15">
        <f>IF($A18="","",COUNTIF($C18:$AG18,'Codes'!$A$9))</f>
        <v/>
      </c>
      <c r="AO18" s="16">
        <f>IF($A18="","",IFERROR((AH18+AI18+AJ18+0.5*AK18)/(AH18+AI18+AJ18+AK18+AL18+AM18),""))</f>
        <v/>
      </c>
    </row>
    <row r="19">
      <c r="A19" s="17" t="n"/>
      <c r="B19" s="17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9">
        <f>IF($A19="","",COUNTIF($C19:$AG19,'Codes'!$A$3))</f>
        <v/>
      </c>
      <c r="AI19" s="19">
        <f>IF($A19="","",COUNTIF($C19:$AG19,'Codes'!$A$4))</f>
        <v/>
      </c>
      <c r="AJ19" s="19">
        <f>IF($A19="","",COUNTIF($C19:$AG19,'Codes'!$A$5))</f>
        <v/>
      </c>
      <c r="AK19" s="19">
        <f>IF($A19="","",COUNTIF($C19:$AG19,'Codes'!$A$6))</f>
        <v/>
      </c>
      <c r="AL19" s="19">
        <f>IF($A19="","",COUNTIF($C19:$AG19,'Codes'!$A$7))</f>
        <v/>
      </c>
      <c r="AM19" s="19">
        <f>IF($A19="","",COUNTIF($C19:$AG19,'Codes'!$A$8))</f>
        <v/>
      </c>
      <c r="AN19" s="19">
        <f>IF($A19="","",COUNTIF($C19:$AG19,'Codes'!$A$9))</f>
        <v/>
      </c>
      <c r="AO19" s="20">
        <f>IF($A19="","",IFERROR((AH19+AI19+AJ19+0.5*AK19)/(AH19+AI19+AJ19+AK19+AL19+AM19),""))</f>
        <v/>
      </c>
    </row>
    <row r="20">
      <c r="A20" s="13" t="n"/>
      <c r="B20" s="13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4" t="n"/>
      <c r="AH20" s="15">
        <f>IF($A20="","",COUNTIF($C20:$AG20,'Codes'!$A$3))</f>
        <v/>
      </c>
      <c r="AI20" s="15">
        <f>IF($A20="","",COUNTIF($C20:$AG20,'Codes'!$A$4))</f>
        <v/>
      </c>
      <c r="AJ20" s="15">
        <f>IF($A20="","",COUNTIF($C20:$AG20,'Codes'!$A$5))</f>
        <v/>
      </c>
      <c r="AK20" s="15">
        <f>IF($A20="","",COUNTIF($C20:$AG20,'Codes'!$A$6))</f>
        <v/>
      </c>
      <c r="AL20" s="15">
        <f>IF($A20="","",COUNTIF($C20:$AG20,'Codes'!$A$7))</f>
        <v/>
      </c>
      <c r="AM20" s="15">
        <f>IF($A20="","",COUNTIF($C20:$AG20,'Codes'!$A$8))</f>
        <v/>
      </c>
      <c r="AN20" s="15">
        <f>IF($A20="","",COUNTIF($C20:$AG20,'Codes'!$A$9))</f>
        <v/>
      </c>
      <c r="AO20" s="16">
        <f>IF($A20="","",IFERROR((AH20+AI20+AJ20+0.5*AK20)/(AH20+AI20+AJ20+AK20+AL20+AM20),""))</f>
        <v/>
      </c>
    </row>
    <row r="21">
      <c r="A21" s="17" t="n"/>
      <c r="B21" s="17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9">
        <f>IF($A21="","",COUNTIF($C21:$AG21,'Codes'!$A$3))</f>
        <v/>
      </c>
      <c r="AI21" s="19">
        <f>IF($A21="","",COUNTIF($C21:$AG21,'Codes'!$A$4))</f>
        <v/>
      </c>
      <c r="AJ21" s="19">
        <f>IF($A21="","",COUNTIF($C21:$AG21,'Codes'!$A$5))</f>
        <v/>
      </c>
      <c r="AK21" s="19">
        <f>IF($A21="","",COUNTIF($C21:$AG21,'Codes'!$A$6))</f>
        <v/>
      </c>
      <c r="AL21" s="19">
        <f>IF($A21="","",COUNTIF($C21:$AG21,'Codes'!$A$7))</f>
        <v/>
      </c>
      <c r="AM21" s="19">
        <f>IF($A21="","",COUNTIF($C21:$AG21,'Codes'!$A$8))</f>
        <v/>
      </c>
      <c r="AN21" s="19">
        <f>IF($A21="","",COUNTIF($C21:$AG21,'Codes'!$A$9))</f>
        <v/>
      </c>
      <c r="AO21" s="20">
        <f>IF($A21="","",IFERROR((AH21+AI21+AJ21+0.5*AK21)/(AH21+AI21+AJ21+AK21+AL21+AM21),""))</f>
        <v/>
      </c>
    </row>
    <row r="22">
      <c r="A22" s="13" t="n"/>
      <c r="B22" s="13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  <c r="Z22" s="14" t="n"/>
      <c r="AA22" s="14" t="n"/>
      <c r="AB22" s="14" t="n"/>
      <c r="AC22" s="14" t="n"/>
      <c r="AD22" s="14" t="n"/>
      <c r="AE22" s="14" t="n"/>
      <c r="AF22" s="14" t="n"/>
      <c r="AG22" s="14" t="n"/>
      <c r="AH22" s="15">
        <f>IF($A22="","",COUNTIF($C22:$AG22,'Codes'!$A$3))</f>
        <v/>
      </c>
      <c r="AI22" s="15">
        <f>IF($A22="","",COUNTIF($C22:$AG22,'Codes'!$A$4))</f>
        <v/>
      </c>
      <c r="AJ22" s="15">
        <f>IF($A22="","",COUNTIF($C22:$AG22,'Codes'!$A$5))</f>
        <v/>
      </c>
      <c r="AK22" s="15">
        <f>IF($A22="","",COUNTIF($C22:$AG22,'Codes'!$A$6))</f>
        <v/>
      </c>
      <c r="AL22" s="15">
        <f>IF($A22="","",COUNTIF($C22:$AG22,'Codes'!$A$7))</f>
        <v/>
      </c>
      <c r="AM22" s="15">
        <f>IF($A22="","",COUNTIF($C22:$AG22,'Codes'!$A$8))</f>
        <v/>
      </c>
      <c r="AN22" s="15">
        <f>IF($A22="","",COUNTIF($C22:$AG22,'Codes'!$A$9))</f>
        <v/>
      </c>
      <c r="AO22" s="16">
        <f>IF($A22="","",IFERROR((AH22+AI22+AJ22+0.5*AK22)/(AH22+AI22+AJ22+AK22+AL22+AM22),""))</f>
        <v/>
      </c>
    </row>
    <row r="23">
      <c r="A23" s="17" t="n"/>
      <c r="B23" s="17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9">
        <f>IF($A23="","",COUNTIF($C23:$AG23,'Codes'!$A$3))</f>
        <v/>
      </c>
      <c r="AI23" s="19">
        <f>IF($A23="","",COUNTIF($C23:$AG23,'Codes'!$A$4))</f>
        <v/>
      </c>
      <c r="AJ23" s="19">
        <f>IF($A23="","",COUNTIF($C23:$AG23,'Codes'!$A$5))</f>
        <v/>
      </c>
      <c r="AK23" s="19">
        <f>IF($A23="","",COUNTIF($C23:$AG23,'Codes'!$A$6))</f>
        <v/>
      </c>
      <c r="AL23" s="19">
        <f>IF($A23="","",COUNTIF($C23:$AG23,'Codes'!$A$7))</f>
        <v/>
      </c>
      <c r="AM23" s="19">
        <f>IF($A23="","",COUNTIF($C23:$AG23,'Codes'!$A$8))</f>
        <v/>
      </c>
      <c r="AN23" s="19">
        <f>IF($A23="","",COUNTIF($C23:$AG23,'Codes'!$A$9))</f>
        <v/>
      </c>
      <c r="AO23" s="20">
        <f>IF($A23="","",IFERROR((AH23+AI23+AJ23+0.5*AK23)/(AH23+AI23+AJ23+AK23+AL23+AM23),""))</f>
        <v/>
      </c>
    </row>
    <row r="24">
      <c r="A24" s="13" t="n"/>
      <c r="B24" s="13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  <c r="Z24" s="14" t="n"/>
      <c r="AA24" s="14" t="n"/>
      <c r="AB24" s="14" t="n"/>
      <c r="AC24" s="14" t="n"/>
      <c r="AD24" s="14" t="n"/>
      <c r="AE24" s="14" t="n"/>
      <c r="AF24" s="14" t="n"/>
      <c r="AG24" s="14" t="n"/>
      <c r="AH24" s="15">
        <f>IF($A24="","",COUNTIF($C24:$AG24,'Codes'!$A$3))</f>
        <v/>
      </c>
      <c r="AI24" s="15">
        <f>IF($A24="","",COUNTIF($C24:$AG24,'Codes'!$A$4))</f>
        <v/>
      </c>
      <c r="AJ24" s="15">
        <f>IF($A24="","",COUNTIF($C24:$AG24,'Codes'!$A$5))</f>
        <v/>
      </c>
      <c r="AK24" s="15">
        <f>IF($A24="","",COUNTIF($C24:$AG24,'Codes'!$A$6))</f>
        <v/>
      </c>
      <c r="AL24" s="15">
        <f>IF($A24="","",COUNTIF($C24:$AG24,'Codes'!$A$7))</f>
        <v/>
      </c>
      <c r="AM24" s="15">
        <f>IF($A24="","",COUNTIF($C24:$AG24,'Codes'!$A$8))</f>
        <v/>
      </c>
      <c r="AN24" s="15">
        <f>IF($A24="","",COUNTIF($C24:$AG24,'Codes'!$A$9))</f>
        <v/>
      </c>
      <c r="AO24" s="16">
        <f>IF($A24="","",IFERROR((AH24+AI24+AJ24+0.5*AK24)/(AH24+AI24+AJ24+AK24+AL24+AM24),""))</f>
        <v/>
      </c>
    </row>
    <row r="25">
      <c r="A25" s="17" t="n"/>
      <c r="B25" s="17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9">
        <f>IF($A25="","",COUNTIF($C25:$AG25,'Codes'!$A$3))</f>
        <v/>
      </c>
      <c r="AI25" s="19">
        <f>IF($A25="","",COUNTIF($C25:$AG25,'Codes'!$A$4))</f>
        <v/>
      </c>
      <c r="AJ25" s="19">
        <f>IF($A25="","",COUNTIF($C25:$AG25,'Codes'!$A$5))</f>
        <v/>
      </c>
      <c r="AK25" s="19">
        <f>IF($A25="","",COUNTIF($C25:$AG25,'Codes'!$A$6))</f>
        <v/>
      </c>
      <c r="AL25" s="19">
        <f>IF($A25="","",COUNTIF($C25:$AG25,'Codes'!$A$7))</f>
        <v/>
      </c>
      <c r="AM25" s="19">
        <f>IF($A25="","",COUNTIF($C25:$AG25,'Codes'!$A$8))</f>
        <v/>
      </c>
      <c r="AN25" s="19">
        <f>IF($A25="","",COUNTIF($C25:$AG25,'Codes'!$A$9))</f>
        <v/>
      </c>
      <c r="AO25" s="20">
        <f>IF($A25="","",IFERROR((AH25+AI25+AJ25+0.5*AK25)/(AH25+AI25+AJ25+AK25+AL25+AM25),""))</f>
        <v/>
      </c>
    </row>
  </sheetData>
  <conditionalFormatting sqref="C10:AG25">
    <cfRule type="expression" priority="1" dxfId="0">
      <formula>C10='Codes'!$A$7</formula>
    </cfRule>
    <cfRule type="expression" priority="2" dxfId="1">
      <formula>C10='Codes'!$A$8</formula>
    </cfRule>
    <cfRule type="expression" priority="3" dxfId="2">
      <formula>C10='Codes'!$A$9</formula>
    </cfRule>
    <cfRule type="expression" priority="4" dxfId="3">
      <formula>OR(C$9="",WEEKDAY(C$9,2)&gt;5)</formula>
    </cfRule>
  </conditionalFormatting>
  <conditionalFormatting sqref="AO10:AO25">
    <cfRule type="expression" priority="5" dxfId="1">
      <formula>AND($A10&lt;&gt;"",AO10&lt;&gt;"",AO10&lt;0.9)</formula>
    </cfRule>
  </conditionalFormatting>
  <dataValidations count="1">
    <dataValidation sqref="C10:AG25" showDropDown="0" showInputMessage="0" showErrorMessage="1" allowBlank="1" type="list">
      <formula1>'Codes'!$A$3:$A$9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4" customWidth="1" min="4" max="4"/>
  </cols>
  <sheetData>
    <row r="1" ht="26" customHeight="1">
      <c r="A1" s="1" t="inlineStr">
        <is>
          <t>ATTENDIX · Suivi de présence</t>
        </is>
      </c>
      <c r="B1" s="2" t="n"/>
      <c r="C1" s="2" t="n"/>
      <c r="D1" s="3" t="inlineStr">
        <is>
          <t>sheetorial.com</t>
        </is>
      </c>
    </row>
    <row r="2" ht="20" customHeight="1">
      <c r="A2" s="11" t="inlineStr">
        <is>
          <t>Code</t>
        </is>
      </c>
      <c r="B2" s="11" t="inlineStr">
        <is>
          <t>Signification</t>
        </is>
      </c>
      <c r="C2" s="11" t="inlineStr">
        <is>
          <t>Compte comme présent</t>
        </is>
      </c>
    </row>
    <row r="3">
      <c r="A3" s="13" t="inlineStr">
        <is>
          <t>P</t>
        </is>
      </c>
      <c r="B3" s="13" t="inlineStr">
        <is>
          <t>Présent</t>
        </is>
      </c>
      <c r="C3" s="13" t="inlineStr">
        <is>
          <t>Oui</t>
        </is>
      </c>
    </row>
    <row r="4">
      <c r="A4" s="17" t="inlineStr">
        <is>
          <t>T</t>
        </is>
      </c>
      <c r="B4" s="17" t="inlineStr">
        <is>
          <t>Télétravail</t>
        </is>
      </c>
      <c r="C4" s="17" t="inlineStr">
        <is>
          <t>Oui</t>
        </is>
      </c>
    </row>
    <row r="5">
      <c r="A5" s="13" t="inlineStr">
        <is>
          <t>R</t>
        </is>
      </c>
      <c r="B5" s="13" t="inlineStr">
        <is>
          <t>Retard</t>
        </is>
      </c>
      <c r="C5" s="13" t="inlineStr">
        <is>
          <t>Oui</t>
        </is>
      </c>
    </row>
    <row r="6">
      <c r="A6" s="17" t="inlineStr">
        <is>
          <t>D</t>
        </is>
      </c>
      <c r="B6" s="17" t="inlineStr">
        <is>
          <t>Demi-journée</t>
        </is>
      </c>
      <c r="C6" s="17" t="inlineStr">
        <is>
          <t>Demi</t>
        </is>
      </c>
    </row>
    <row r="7">
      <c r="A7" s="13" t="inlineStr">
        <is>
          <t>A</t>
        </is>
      </c>
      <c r="B7" s="13" t="inlineStr">
        <is>
          <t>Absent</t>
        </is>
      </c>
      <c r="C7" s="13" t="inlineStr">
        <is>
          <t>Non</t>
        </is>
      </c>
    </row>
    <row r="8">
      <c r="A8" s="17" t="inlineStr">
        <is>
          <t>M</t>
        </is>
      </c>
      <c r="B8" s="17" t="inlineStr">
        <is>
          <t>Maladie</t>
        </is>
      </c>
      <c r="C8" s="17" t="inlineStr">
        <is>
          <t>Non</t>
        </is>
      </c>
    </row>
    <row r="9">
      <c r="A9" s="13" t="inlineStr">
        <is>
          <t>C</t>
        </is>
      </c>
      <c r="B9" s="13" t="inlineStr">
        <is>
          <t>Congés</t>
        </is>
      </c>
      <c r="C9" s="13" t="inlineStr">
        <is>
          <t>Non compté</t>
        </is>
      </c>
    </row>
    <row r="10"/>
    <row r="11">
      <c r="A11" s="21" t="inlineStr">
        <is>
          <t>Renommez les codes ou leur sens selon votre équipe : la liste de la grille et les totaux suivent cet onglet.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2026-10-25T19:43:01Z</dcterms:created>
  <dcterms:modified xsi:type="dcterms:W3CDTF">2026-10-25T19:43:01Z</dcterms:modified>
</cp:coreProperties>
</file>