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Tableau de bord" sheetId="1" state="visible" r:id="rId1"/>
    <sheet name="Mouvements" sheetId="2" state="visible" r:id="rId2"/>
    <sheet name="Catégories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4">
    <numFmt numFmtId="164" formatCode="&quot;$&quot;#,##0.00"/>
    <numFmt numFmtId="165" formatCode="yyyy-mm-dd"/>
    <numFmt numFmtId="166" formatCode="dd/mm/yyyy"/>
    <numFmt numFmtId="167" formatCode="#,##0.00 &quot;€&quot;"/>
  </numFmts>
  <fonts count="10">
    <font>
      <name val="Calibri"/>
      <family val="2"/>
      <color theme="1"/>
      <sz val="11"/>
      <scheme val="minor"/>
    </font>
    <font>
      <name val="Arial"/>
      <b val="1"/>
      <color rgb="00FFFFFF"/>
      <sz val="11"/>
    </font>
    <font>
      <name val="Arial"/>
      <color rgb="00D7F36B"/>
      <sz val="9"/>
    </font>
    <font>
      <name val="Arial"/>
      <b val="1"/>
      <color rgb="0006291B"/>
      <sz val="14"/>
    </font>
    <font>
      <name val="Arial"/>
      <color rgb="006B7A70"/>
      <sz val="10"/>
    </font>
    <font>
      <name val="Arial"/>
      <b val="1"/>
      <color rgb="00FFFFFF"/>
      <sz val="10"/>
    </font>
    <font>
      <name val="Arial"/>
      <color rgb="0006291B"/>
      <sz val="10"/>
    </font>
    <font>
      <name val="Arial"/>
      <color rgb="006B7A70"/>
      <sz val="9"/>
    </font>
    <font>
      <name val="Arial"/>
      <b val="1"/>
      <color rgb="0006291B"/>
      <sz val="10"/>
    </font>
    <font>
      <name val="Arial"/>
      <b val="1"/>
      <color rgb="00099250"/>
      <sz val="13"/>
    </font>
  </fonts>
  <fills count="5">
    <fill>
      <patternFill/>
    </fill>
    <fill>
      <patternFill patternType="gray125"/>
    </fill>
    <fill>
      <patternFill patternType="solid">
        <fgColor rgb="0006291B"/>
      </patternFill>
    </fill>
    <fill>
      <patternFill patternType="solid">
        <fgColor rgb="00099250"/>
      </patternFill>
    </fill>
    <fill>
      <patternFill patternType="solid">
        <fgColor rgb="00F5F8F4"/>
      </patternFill>
    </fill>
  </fills>
  <borders count="3">
    <border>
      <left/>
      <right/>
      <top/>
      <bottom/>
      <diagonal/>
    </border>
    <border>
      <left style="thin">
        <color rgb="00DEE6E0"/>
      </left>
      <right style="thin">
        <color rgb="00DEE6E0"/>
      </right>
      <top style="thin">
        <color rgb="00DEE6E0"/>
      </top>
      <bottom style="thin">
        <color rgb="00DEE6E0"/>
      </bottom>
    </border>
    <border>
      <bottom style="medium">
        <color rgb="00099250"/>
      </bottom>
    </border>
  </borders>
  <cellStyleXfs count="1">
    <xf numFmtId="0" fontId="0" fillId="0" borderId="0"/>
  </cellStyleXfs>
  <cellXfs count="24">
    <xf numFmtId="0" fontId="0" fillId="0" borderId="0" pivotButton="0" quotePrefix="0" xfId="0"/>
    <xf numFmtId="0" fontId="1" fillId="2" borderId="0" applyAlignment="1" pivotButton="0" quotePrefix="0" xfId="0">
      <alignment horizontal="left" vertical="center" indent="1"/>
    </xf>
    <xf numFmtId="0" fontId="0" fillId="2" borderId="0" pivotButton="0" quotePrefix="0" xfId="0"/>
    <xf numFmtId="0" fontId="2" fillId="2" borderId="0" applyAlignment="1" pivotButton="0" quotePrefix="0" xfId="0">
      <alignment horizontal="right" vertical="center" indent="1"/>
    </xf>
    <xf numFmtId="0" fontId="3" fillId="0" borderId="0" pivotButton="0" quotePrefix="0" xfId="0"/>
    <xf numFmtId="0" fontId="4" fillId="0" borderId="0" pivotButton="0" quotePrefix="0" xfId="0"/>
    <xf numFmtId="0" fontId="8" fillId="0" borderId="0" pivotButton="0" quotePrefix="0" xfId="0"/>
    <xf numFmtId="166" fontId="8" fillId="0" borderId="1" pivotButton="0" quotePrefix="0" xfId="0"/>
    <xf numFmtId="0" fontId="7" fillId="0" borderId="0" pivotButton="0" quotePrefix="0" xfId="0"/>
    <xf numFmtId="167" fontId="9" fillId="0" borderId="0" pivotButton="0" quotePrefix="0" xfId="0"/>
    <xf numFmtId="0" fontId="5" fillId="3" borderId="1" applyAlignment="1" pivotButton="0" quotePrefix="0" xfId="0">
      <alignment horizontal="center" vertical="center"/>
    </xf>
    <xf numFmtId="0" fontId="6" fillId="0" borderId="1" pivotButton="0" quotePrefix="0" xfId="0"/>
    <xf numFmtId="167" fontId="6" fillId="0" borderId="1" pivotButton="0" quotePrefix="0" xfId="0"/>
    <xf numFmtId="9" fontId="6" fillId="0" borderId="1" pivotButton="0" quotePrefix="0" xfId="0"/>
    <xf numFmtId="0" fontId="6" fillId="4" borderId="1" pivotButton="0" quotePrefix="0" xfId="0"/>
    <xf numFmtId="167" fontId="6" fillId="4" borderId="1" pivotButton="0" quotePrefix="0" xfId="0"/>
    <xf numFmtId="9" fontId="6" fillId="4" borderId="1" pivotButton="0" quotePrefix="0" xfId="0"/>
    <xf numFmtId="0" fontId="8" fillId="0" borderId="2" pivotButton="0" quotePrefix="0" xfId="0"/>
    <xf numFmtId="167" fontId="8" fillId="0" borderId="2" pivotButton="0" quotePrefix="0" xfId="0"/>
    <xf numFmtId="9" fontId="8" fillId="0" borderId="2" pivotButton="0" quotePrefix="0" xfId="0"/>
    <xf numFmtId="166" fontId="6" fillId="0" borderId="1" pivotButton="0" quotePrefix="0" xfId="0"/>
    <xf numFmtId="166" fontId="6" fillId="4" borderId="1" pivotButton="0" quotePrefix="0" xfId="0"/>
    <xf numFmtId="167" fontId="8" fillId="0" borderId="1" pivotButton="0" quotePrefix="0" xfId="0"/>
    <xf numFmtId="167" fontId="9" fillId="0" borderId="1" pivotButton="0" quotePrefix="0" xfId="0"/>
  </cellXfs>
  <cellStyles count="1">
    <cellStyle name="Normal" xfId="0" builtinId="0" hidden="0"/>
  </cellStyles>
  <dxfs count="3">
    <dxf>
      <fill>
        <patternFill patternType="solid">
          <fgColor rgb="00F8D7DA"/>
        </patternFill>
      </fill>
    </dxf>
    <dxf>
      <fill>
        <patternFill patternType="solid">
          <fgColor rgb="00FCE8B3"/>
        </patternFill>
      </fill>
    </dxf>
    <dxf>
      <fill>
        <patternFill patternType="solid">
          <fgColor rgb="00D9F2E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styles" Target="styles.xml" Id="rId4" /><Relationship Type="http://schemas.openxmlformats.org/officeDocument/2006/relationships/theme" Target="theme/theme1.xml" Id="rId5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00099250"/>
    <outlinePr summaryBelow="1" summaryRight="1"/>
    <pageSetUpPr/>
  </sheetPr>
  <dimension ref="A1:E25"/>
  <sheetViews>
    <sheetView workbookViewId="0">
      <pane ySplit="11" topLeftCell="A12" activePane="bottomLeft" state="frozen"/>
      <selection pane="bottomLeft" activeCell="A1" sqref="A1"/>
    </sheetView>
  </sheetViews>
  <sheetFormatPr baseColWidth="8" defaultRowHeight="15"/>
  <cols>
    <col width="22" customWidth="1" min="1" max="1"/>
    <col width="14" customWidth="1" min="2" max="2"/>
    <col width="14" customWidth="1" min="3" max="3"/>
    <col width="14" customWidth="1" min="4" max="4"/>
    <col width="12" customWidth="1" min="5" max="5"/>
  </cols>
  <sheetData>
    <row r="1" ht="26" customHeight="1">
      <c r="A1" s="1" t="inlineStr">
        <is>
          <t>SUMORA · Modèle de budget mensuel</t>
        </is>
      </c>
      <c r="B1" s="2" t="n"/>
      <c r="C1" s="2" t="n"/>
      <c r="D1" s="2" t="n"/>
      <c r="E1" s="3" t="inlineStr">
        <is>
          <t>sheetorial.com</t>
        </is>
      </c>
    </row>
    <row r="2"/>
    <row r="3">
      <c r="A3" s="4" t="inlineStr">
        <is>
          <t>Budget mensuel — Tableau de bord</t>
        </is>
      </c>
    </row>
    <row r="4">
      <c r="A4" s="5" t="inlineStr">
        <is>
          <t>Choisissez le mois actif, saisissez les mouvements dans l'onglet Mouvements et suivez ici chaque catégorie.</t>
        </is>
      </c>
    </row>
    <row r="5"/>
    <row r="6">
      <c r="A6" s="6" t="inlineStr">
        <is>
          <t>Mois actif (toute date du mois)</t>
        </is>
      </c>
      <c r="B6" s="7" t="n">
        <v>46174</v>
      </c>
    </row>
    <row r="7"/>
    <row r="8">
      <c r="A8" s="8" t="inlineStr">
        <is>
          <t>Revenus (mois)</t>
        </is>
      </c>
      <c r="C8" s="8" t="inlineStr">
        <is>
          <t>Dépenses (mois)</t>
        </is>
      </c>
      <c r="E8" s="8" t="inlineStr">
        <is>
          <t>Net (mois)</t>
        </is>
      </c>
    </row>
    <row r="9">
      <c r="A9" s="9">
        <f>SUMIFS('Mouvements'!$E:$E,'Mouvements'!$D:$D,"Revenu",'Mouvements'!$A:$A,"&gt;="&amp;EOMONTH($B$6,-1)+1,'Mouvements'!$A:$A,"&lt;="&amp;EOMONTH($B$6,0))</f>
        <v/>
      </c>
      <c r="C9" s="9">
        <f>SUMIFS('Mouvements'!$E:$E,'Mouvements'!$D:$D,"Dépense",'Mouvements'!$A:$A,"&gt;="&amp;EOMONTH($B$6,-1)+1,'Mouvements'!$A:$A,"&lt;="&amp;EOMONTH($B$6,0))</f>
        <v/>
      </c>
      <c r="E9" s="9">
        <f>A9-C9</f>
        <v/>
      </c>
    </row>
    <row r="10"/>
    <row r="11" ht="20" customHeight="1">
      <c r="A11" s="10" t="inlineStr">
        <is>
          <t>Catégorie</t>
        </is>
      </c>
      <c r="B11" s="10" t="inlineStr">
        <is>
          <t>Budget</t>
        </is>
      </c>
      <c r="C11" s="10" t="inlineStr">
        <is>
          <t>Réel</t>
        </is>
      </c>
      <c r="D11" s="10" t="inlineStr">
        <is>
          <t>Écart</t>
        </is>
      </c>
      <c r="E11" s="10" t="inlineStr">
        <is>
          <t>% utilisé</t>
        </is>
      </c>
    </row>
    <row r="12">
      <c r="A12" s="11">
        <f>'Catégories'!A6</f>
        <v/>
      </c>
      <c r="B12" s="12">
        <f>IFERROR(VLOOKUP($A12,'Catégories'!$A:$B,2,FALSE),0)</f>
        <v/>
      </c>
      <c r="C12" s="12">
        <f>SUMIFS('Mouvements'!$E:$E,'Mouvements'!$C:$C,$A12,'Mouvements'!$D:$D,"Dépense",'Mouvements'!$A:$A,"&gt;="&amp;EOMONTH($B$6,-1)+1,'Mouvements'!$A:$A,"&lt;="&amp;EOMONTH($B$6,0))</f>
        <v/>
      </c>
      <c r="D12" s="12">
        <f>B12-C12</f>
        <v/>
      </c>
      <c r="E12" s="13">
        <f>IFERROR(C12/B12,0)</f>
        <v/>
      </c>
    </row>
    <row r="13">
      <c r="A13" s="14">
        <f>'Catégories'!A7</f>
        <v/>
      </c>
      <c r="B13" s="15">
        <f>IFERROR(VLOOKUP($A13,'Catégories'!$A:$B,2,FALSE),0)</f>
        <v/>
      </c>
      <c r="C13" s="15">
        <f>SUMIFS('Mouvements'!$E:$E,'Mouvements'!$C:$C,$A13,'Mouvements'!$D:$D,"Dépense",'Mouvements'!$A:$A,"&gt;="&amp;EOMONTH($B$6,-1)+1,'Mouvements'!$A:$A,"&lt;="&amp;EOMONTH($B$6,0))</f>
        <v/>
      </c>
      <c r="D13" s="15">
        <f>B13-C13</f>
        <v/>
      </c>
      <c r="E13" s="16">
        <f>IFERROR(C13/B13,0)</f>
        <v/>
      </c>
    </row>
    <row r="14">
      <c r="A14" s="11">
        <f>'Catégories'!A8</f>
        <v/>
      </c>
      <c r="B14" s="12">
        <f>IFERROR(VLOOKUP($A14,'Catégories'!$A:$B,2,FALSE),0)</f>
        <v/>
      </c>
      <c r="C14" s="12">
        <f>SUMIFS('Mouvements'!$E:$E,'Mouvements'!$C:$C,$A14,'Mouvements'!$D:$D,"Dépense",'Mouvements'!$A:$A,"&gt;="&amp;EOMONTH($B$6,-1)+1,'Mouvements'!$A:$A,"&lt;="&amp;EOMONTH($B$6,0))</f>
        <v/>
      </c>
      <c r="D14" s="12">
        <f>B14-C14</f>
        <v/>
      </c>
      <c r="E14" s="13">
        <f>IFERROR(C14/B14,0)</f>
        <v/>
      </c>
    </row>
    <row r="15">
      <c r="A15" s="14">
        <f>'Catégories'!A9</f>
        <v/>
      </c>
      <c r="B15" s="15">
        <f>IFERROR(VLOOKUP($A15,'Catégories'!$A:$B,2,FALSE),0)</f>
        <v/>
      </c>
      <c r="C15" s="15">
        <f>SUMIFS('Mouvements'!$E:$E,'Mouvements'!$C:$C,$A15,'Mouvements'!$D:$D,"Dépense",'Mouvements'!$A:$A,"&gt;="&amp;EOMONTH($B$6,-1)+1,'Mouvements'!$A:$A,"&lt;="&amp;EOMONTH($B$6,0))</f>
        <v/>
      </c>
      <c r="D15" s="15">
        <f>B15-C15</f>
        <v/>
      </c>
      <c r="E15" s="16">
        <f>IFERROR(C15/B15,0)</f>
        <v/>
      </c>
    </row>
    <row r="16">
      <c r="A16" s="11">
        <f>'Catégories'!A10</f>
        <v/>
      </c>
      <c r="B16" s="12">
        <f>IFERROR(VLOOKUP($A16,'Catégories'!$A:$B,2,FALSE),0)</f>
        <v/>
      </c>
      <c r="C16" s="12">
        <f>SUMIFS('Mouvements'!$E:$E,'Mouvements'!$C:$C,$A16,'Mouvements'!$D:$D,"Dépense",'Mouvements'!$A:$A,"&gt;="&amp;EOMONTH($B$6,-1)+1,'Mouvements'!$A:$A,"&lt;="&amp;EOMONTH($B$6,0))</f>
        <v/>
      </c>
      <c r="D16" s="12">
        <f>B16-C16</f>
        <v/>
      </c>
      <c r="E16" s="13">
        <f>IFERROR(C16/B16,0)</f>
        <v/>
      </c>
    </row>
    <row r="17">
      <c r="A17" s="14">
        <f>'Catégories'!A11</f>
        <v/>
      </c>
      <c r="B17" s="15">
        <f>IFERROR(VLOOKUP($A17,'Catégories'!$A:$B,2,FALSE),0)</f>
        <v/>
      </c>
      <c r="C17" s="15">
        <f>SUMIFS('Mouvements'!$E:$E,'Mouvements'!$C:$C,$A17,'Mouvements'!$D:$D,"Dépense",'Mouvements'!$A:$A,"&gt;="&amp;EOMONTH($B$6,-1)+1,'Mouvements'!$A:$A,"&lt;="&amp;EOMONTH($B$6,0))</f>
        <v/>
      </c>
      <c r="D17" s="15">
        <f>B17-C17</f>
        <v/>
      </c>
      <c r="E17" s="16">
        <f>IFERROR(C17/B17,0)</f>
        <v/>
      </c>
    </row>
    <row r="18">
      <c r="A18" s="11">
        <f>'Catégories'!A12</f>
        <v/>
      </c>
      <c r="B18" s="12">
        <f>IFERROR(VLOOKUP($A18,'Catégories'!$A:$B,2,FALSE),0)</f>
        <v/>
      </c>
      <c r="C18" s="12">
        <f>SUMIFS('Mouvements'!$E:$E,'Mouvements'!$C:$C,$A18,'Mouvements'!$D:$D,"Dépense",'Mouvements'!$A:$A,"&gt;="&amp;EOMONTH($B$6,-1)+1,'Mouvements'!$A:$A,"&lt;="&amp;EOMONTH($B$6,0))</f>
        <v/>
      </c>
      <c r="D18" s="12">
        <f>B18-C18</f>
        <v/>
      </c>
      <c r="E18" s="13">
        <f>IFERROR(C18/B18,0)</f>
        <v/>
      </c>
    </row>
    <row r="19">
      <c r="A19" s="14">
        <f>'Catégories'!A13</f>
        <v/>
      </c>
      <c r="B19" s="15">
        <f>IFERROR(VLOOKUP($A19,'Catégories'!$A:$B,2,FALSE),0)</f>
        <v/>
      </c>
      <c r="C19" s="15">
        <f>SUMIFS('Mouvements'!$E:$E,'Mouvements'!$C:$C,$A19,'Mouvements'!$D:$D,"Dépense",'Mouvements'!$A:$A,"&gt;="&amp;EOMONTH($B$6,-1)+1,'Mouvements'!$A:$A,"&lt;="&amp;EOMONTH($B$6,0))</f>
        <v/>
      </c>
      <c r="D19" s="15">
        <f>B19-C19</f>
        <v/>
      </c>
      <c r="E19" s="16">
        <f>IFERROR(C19/B19,0)</f>
        <v/>
      </c>
    </row>
    <row r="20">
      <c r="A20" s="11">
        <f>'Catégories'!A14</f>
        <v/>
      </c>
      <c r="B20" s="12">
        <f>IFERROR(VLOOKUP($A20,'Catégories'!$A:$B,2,FALSE),0)</f>
        <v/>
      </c>
      <c r="C20" s="12">
        <f>SUMIFS('Mouvements'!$E:$E,'Mouvements'!$C:$C,$A20,'Mouvements'!$D:$D,"Dépense",'Mouvements'!$A:$A,"&gt;="&amp;EOMONTH($B$6,-1)+1,'Mouvements'!$A:$A,"&lt;="&amp;EOMONTH($B$6,0))</f>
        <v/>
      </c>
      <c r="D20" s="12">
        <f>B20-C20</f>
        <v/>
      </c>
      <c r="E20" s="13">
        <f>IFERROR(C20/B20,0)</f>
        <v/>
      </c>
    </row>
    <row r="21">
      <c r="A21" s="14">
        <f>'Catégories'!A15</f>
        <v/>
      </c>
      <c r="B21" s="15">
        <f>IFERROR(VLOOKUP($A21,'Catégories'!$A:$B,2,FALSE),0)</f>
        <v/>
      </c>
      <c r="C21" s="15">
        <f>SUMIFS('Mouvements'!$E:$E,'Mouvements'!$C:$C,$A21,'Mouvements'!$D:$D,"Dépense",'Mouvements'!$A:$A,"&gt;="&amp;EOMONTH($B$6,-1)+1,'Mouvements'!$A:$A,"&lt;="&amp;EOMONTH($B$6,0))</f>
        <v/>
      </c>
      <c r="D21" s="15">
        <f>B21-C21</f>
        <v/>
      </c>
      <c r="E21" s="16">
        <f>IFERROR(C21/B21,0)</f>
        <v/>
      </c>
    </row>
    <row r="22">
      <c r="A22" s="11">
        <f>'Catégories'!A16</f>
        <v/>
      </c>
      <c r="B22" s="12">
        <f>IFERROR(VLOOKUP($A22,'Catégories'!$A:$B,2,FALSE),0)</f>
        <v/>
      </c>
      <c r="C22" s="12">
        <f>SUMIFS('Mouvements'!$E:$E,'Mouvements'!$C:$C,$A22,'Mouvements'!$D:$D,"Dépense",'Mouvements'!$A:$A,"&gt;="&amp;EOMONTH($B$6,-1)+1,'Mouvements'!$A:$A,"&lt;="&amp;EOMONTH($B$6,0))</f>
        <v/>
      </c>
      <c r="D22" s="12">
        <f>B22-C22</f>
        <v/>
      </c>
      <c r="E22" s="13">
        <f>IFERROR(C22/B22,0)</f>
        <v/>
      </c>
    </row>
    <row r="23">
      <c r="A23" s="14">
        <f>'Catégories'!A17</f>
        <v/>
      </c>
      <c r="B23" s="15">
        <f>IFERROR(VLOOKUP($A23,'Catégories'!$A:$B,2,FALSE),0)</f>
        <v/>
      </c>
      <c r="C23" s="15">
        <f>SUMIFS('Mouvements'!$E:$E,'Mouvements'!$C:$C,$A23,'Mouvements'!$D:$D,"Dépense",'Mouvements'!$A:$A,"&gt;="&amp;EOMONTH($B$6,-1)+1,'Mouvements'!$A:$A,"&lt;="&amp;EOMONTH($B$6,0))</f>
        <v/>
      </c>
      <c r="D23" s="15">
        <f>B23-C23</f>
        <v/>
      </c>
      <c r="E23" s="16">
        <f>IFERROR(C23/B23,0)</f>
        <v/>
      </c>
    </row>
    <row r="24">
      <c r="A24" s="11">
        <f>'Catégories'!A18</f>
        <v/>
      </c>
      <c r="B24" s="12">
        <f>IFERROR(VLOOKUP($A24,'Catégories'!$A:$B,2,FALSE),0)</f>
        <v/>
      </c>
      <c r="C24" s="12">
        <f>SUMIFS('Mouvements'!$E:$E,'Mouvements'!$C:$C,$A24,'Mouvements'!$D:$D,"Dépense",'Mouvements'!$A:$A,"&gt;="&amp;EOMONTH($B$6,-1)+1,'Mouvements'!$A:$A,"&lt;="&amp;EOMONTH($B$6,0))</f>
        <v/>
      </c>
      <c r="D24" s="12">
        <f>B24-C24</f>
        <v/>
      </c>
      <c r="E24" s="13">
        <f>IFERROR(C24/B24,0)</f>
        <v/>
      </c>
    </row>
    <row r="25">
      <c r="A25" s="17" t="inlineStr">
        <is>
          <t>Total</t>
        </is>
      </c>
      <c r="B25" s="18">
        <f>SUM(B12:B24)</f>
        <v/>
      </c>
      <c r="C25" s="18">
        <f>SUM(C12:C24)</f>
        <v/>
      </c>
      <c r="D25" s="18">
        <f>SUM(D12:D24)</f>
        <v/>
      </c>
      <c r="E25" s="19">
        <f>IFERROR(C25/B25,0)</f>
        <v/>
      </c>
    </row>
  </sheetData>
  <conditionalFormatting sqref="E12:E24">
    <cfRule type="cellIs" priority="1" operator="greaterThanOrEqual" dxfId="0">
      <formula>1</formula>
    </cfRule>
    <cfRule type="cellIs" priority="2" operator="greaterThanOrEqual" dxfId="1">
      <formula>0.8</formula>
    </cfRule>
    <cfRule type="cellIs" priority="3" operator="lessThan" dxfId="2">
      <formula>0.8</formula>
    </cfRule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43"/>
  <sheetViews>
    <sheetView workbookViewId="0">
      <pane ySplit="5" topLeftCell="A6" activePane="bottomLeft" state="frozen"/>
      <selection pane="bottomLeft" activeCell="A1" sqref="A1"/>
    </sheetView>
  </sheetViews>
  <sheetFormatPr baseColWidth="8" defaultRowHeight="15"/>
  <cols>
    <col width="12" customWidth="1" min="1" max="1"/>
    <col width="28" customWidth="1" min="2" max="2"/>
    <col width="18" customWidth="1" min="3" max="3"/>
    <col width="12" customWidth="1" min="4" max="4"/>
    <col width="12" customWidth="1" min="5" max="5"/>
  </cols>
  <sheetData>
    <row r="1" ht="26" customHeight="1">
      <c r="A1" s="1" t="inlineStr">
        <is>
          <t>SUMORA · Modèle de budget mensuel</t>
        </is>
      </c>
      <c r="B1" s="2" t="n"/>
      <c r="C1" s="2" t="n"/>
      <c r="D1" s="2" t="n"/>
      <c r="E1" s="3" t="inlineStr">
        <is>
          <t>sheetorial.com</t>
        </is>
      </c>
    </row>
    <row r="2"/>
    <row r="3">
      <c r="A3" s="4" t="inlineStr">
        <is>
          <t>Journal des mouvements</t>
        </is>
      </c>
    </row>
    <row r="4">
      <c r="A4" s="5" t="inlineStr">
        <is>
          <t>Une ligne par mouvement. Catégorie et type sont des menus déroulants.</t>
        </is>
      </c>
    </row>
    <row r="5" ht="20" customHeight="1">
      <c r="A5" s="10" t="inlineStr">
        <is>
          <t>Date</t>
        </is>
      </c>
      <c r="B5" s="10" t="inlineStr">
        <is>
          <t>Description</t>
        </is>
      </c>
      <c r="C5" s="10" t="inlineStr">
        <is>
          <t>Catégorie</t>
        </is>
      </c>
      <c r="D5" s="10" t="inlineStr">
        <is>
          <t>Type</t>
        </is>
      </c>
      <c r="E5" s="10" t="inlineStr">
        <is>
          <t>Montant</t>
        </is>
      </c>
    </row>
    <row r="6">
      <c r="A6" s="20" t="n">
        <v>46174</v>
      </c>
      <c r="B6" s="11" t="inlineStr">
        <is>
          <t>Salaire mensuel</t>
        </is>
      </c>
      <c r="C6" s="11" t="inlineStr">
        <is>
          <t>Salaire</t>
        </is>
      </c>
      <c r="D6" s="11" t="inlineStr">
        <is>
          <t>Revenu</t>
        </is>
      </c>
      <c r="E6" s="12" t="n">
        <v>2600</v>
      </c>
    </row>
    <row r="7">
      <c r="A7" s="21" t="n">
        <v>46174</v>
      </c>
      <c r="B7" s="14" t="inlineStr">
        <is>
          <t>Loyer — juin</t>
        </is>
      </c>
      <c r="C7" s="14" t="inlineStr">
        <is>
          <t>Loyer</t>
        </is>
      </c>
      <c r="D7" s="14" t="inlineStr">
        <is>
          <t>Dépense</t>
        </is>
      </c>
      <c r="E7" s="15" t="n">
        <v>1200</v>
      </c>
    </row>
    <row r="8">
      <c r="A8" s="20" t="n">
        <v>46175</v>
      </c>
      <c r="B8" s="11" t="inlineStr">
        <is>
          <t>Acme Market</t>
        </is>
      </c>
      <c r="C8" s="11" t="inlineStr">
        <is>
          <t>Courses</t>
        </is>
      </c>
      <c r="D8" s="11" t="inlineStr">
        <is>
          <t>Dépense</t>
        </is>
      </c>
      <c r="E8" s="12" t="n">
        <v>62.5</v>
      </c>
    </row>
    <row r="9">
      <c r="A9" s="21" t="n">
        <v>46176</v>
      </c>
      <c r="B9" s="14" t="inlineStr">
        <is>
          <t>Carte de bus</t>
        </is>
      </c>
      <c r="C9" s="14" t="inlineStr">
        <is>
          <t>Transports</t>
        </is>
      </c>
      <c r="D9" s="14" t="inlineStr">
        <is>
          <t>Dépense</t>
        </is>
      </c>
      <c r="E9" s="15" t="n">
        <v>49</v>
      </c>
    </row>
    <row r="10">
      <c r="A10" s="20" t="n">
        <v>46177</v>
      </c>
      <c r="B10" s="11" t="inlineStr">
        <is>
          <t>Facture d'électricité</t>
        </is>
      </c>
      <c r="C10" s="11" t="inlineStr">
        <is>
          <t>Factures</t>
        </is>
      </c>
      <c r="D10" s="11" t="inlineStr">
        <is>
          <t>Dépense</t>
        </is>
      </c>
      <c r="E10" s="12" t="n">
        <v>85</v>
      </c>
    </row>
    <row r="11">
      <c r="A11" s="21" t="n">
        <v>46179</v>
      </c>
      <c r="B11" s="14" t="inlineStr">
        <is>
          <t>Soirée cinéma</t>
        </is>
      </c>
      <c r="C11" s="14" t="inlineStr">
        <is>
          <t>Loisirs</t>
        </is>
      </c>
      <c r="D11" s="14" t="inlineStr">
        <is>
          <t>Dépense</t>
        </is>
      </c>
      <c r="E11" s="15" t="n">
        <v>24</v>
      </c>
    </row>
    <row r="12">
      <c r="A12" s="20" t="n">
        <v>46180</v>
      </c>
      <c r="B12" s="11" t="inlineStr">
        <is>
          <t>Acme Market</t>
        </is>
      </c>
      <c r="C12" s="11" t="inlineStr">
        <is>
          <t>Courses</t>
        </is>
      </c>
      <c r="D12" s="11" t="inlineStr">
        <is>
          <t>Dépense</t>
        </is>
      </c>
      <c r="E12" s="12" t="n">
        <v>58</v>
      </c>
    </row>
    <row r="13">
      <c r="A13" s="21" t="n">
        <v>46181</v>
      </c>
      <c r="B13" s="14" t="inlineStr">
        <is>
          <t>Abonnement streaming</t>
        </is>
      </c>
      <c r="C13" s="14" t="inlineStr">
        <is>
          <t>Abonnements</t>
        </is>
      </c>
      <c r="D13" s="14" t="inlineStr">
        <is>
          <t>Dépense</t>
        </is>
      </c>
      <c r="E13" s="15" t="n">
        <v>12</v>
      </c>
    </row>
    <row r="14">
      <c r="A14" s="20" t="n">
        <v>46182</v>
      </c>
      <c r="B14" s="11" t="inlineStr">
        <is>
          <t>Dîner au restaurant</t>
        </is>
      </c>
      <c r="C14" s="11" t="inlineStr">
        <is>
          <t>Restaurants</t>
        </is>
      </c>
      <c r="D14" s="11" t="inlineStr">
        <is>
          <t>Dépense</t>
        </is>
      </c>
      <c r="E14" s="12" t="n">
        <v>36</v>
      </c>
    </row>
    <row r="15">
      <c r="A15" s="21" t="n">
        <v>46183</v>
      </c>
      <c r="B15" s="14" t="inlineStr">
        <is>
          <t>Mission freelance</t>
        </is>
      </c>
      <c r="C15" s="14" t="inlineStr">
        <is>
          <t>Autres revenus</t>
        </is>
      </c>
      <c r="D15" s="14" t="inlineStr">
        <is>
          <t>Revenu</t>
        </is>
      </c>
      <c r="E15" s="15" t="n">
        <v>250</v>
      </c>
    </row>
    <row r="16">
      <c r="A16" s="20" t="n">
        <v>46183</v>
      </c>
      <c r="B16" s="11" t="inlineStr">
        <is>
          <t>Coiffeur</t>
        </is>
      </c>
      <c r="C16" s="11" t="inlineStr">
        <is>
          <t>Soins personnels</t>
        </is>
      </c>
      <c r="D16" s="11" t="inlineStr">
        <is>
          <t>Dépense</t>
        </is>
      </c>
      <c r="E16" s="12" t="n">
        <v>25</v>
      </c>
    </row>
    <row r="17">
      <c r="A17" s="21" t="n">
        <v>46184</v>
      </c>
      <c r="B17" s="14" t="inlineStr">
        <is>
          <t>T-shirt neuf</t>
        </is>
      </c>
      <c r="C17" s="14" t="inlineStr">
        <is>
          <t>Vêtements</t>
        </is>
      </c>
      <c r="D17" s="14" t="inlineStr">
        <is>
          <t>Dépense</t>
        </is>
      </c>
      <c r="E17" s="15" t="n">
        <v>20</v>
      </c>
    </row>
    <row r="18">
      <c r="A18" s="20" t="n"/>
      <c r="B18" s="11" t="n"/>
      <c r="C18" s="11" t="n"/>
      <c r="D18" s="11" t="n"/>
      <c r="E18" s="12" t="n"/>
    </row>
    <row r="19">
      <c r="A19" s="21" t="n"/>
      <c r="B19" s="14" t="n"/>
      <c r="C19" s="14" t="n"/>
      <c r="D19" s="14" t="n"/>
      <c r="E19" s="15" t="n"/>
    </row>
    <row r="20">
      <c r="A20" s="20" t="n"/>
      <c r="B20" s="11" t="n"/>
      <c r="C20" s="11" t="n"/>
      <c r="D20" s="11" t="n"/>
      <c r="E20" s="12" t="n"/>
    </row>
    <row r="21">
      <c r="A21" s="21" t="n"/>
      <c r="B21" s="14" t="n"/>
      <c r="C21" s="14" t="n"/>
      <c r="D21" s="14" t="n"/>
      <c r="E21" s="15" t="n"/>
    </row>
    <row r="22">
      <c r="A22" s="20" t="n"/>
      <c r="B22" s="11" t="n"/>
      <c r="C22" s="11" t="n"/>
      <c r="D22" s="11" t="n"/>
      <c r="E22" s="12" t="n"/>
    </row>
    <row r="23">
      <c r="A23" s="21" t="n"/>
      <c r="B23" s="14" t="n"/>
      <c r="C23" s="14" t="n"/>
      <c r="D23" s="14" t="n"/>
      <c r="E23" s="15" t="n"/>
    </row>
    <row r="24">
      <c r="A24" s="20" t="n"/>
      <c r="B24" s="11" t="n"/>
      <c r="C24" s="11" t="n"/>
      <c r="D24" s="11" t="n"/>
      <c r="E24" s="12" t="n"/>
    </row>
    <row r="25">
      <c r="A25" s="21" t="n"/>
      <c r="B25" s="14" t="n"/>
      <c r="C25" s="14" t="n"/>
      <c r="D25" s="14" t="n"/>
      <c r="E25" s="15" t="n"/>
    </row>
    <row r="26">
      <c r="A26" s="20" t="n"/>
      <c r="B26" s="11" t="n"/>
      <c r="C26" s="11" t="n"/>
      <c r="D26" s="11" t="n"/>
      <c r="E26" s="12" t="n"/>
    </row>
    <row r="27">
      <c r="A27" s="21" t="n"/>
      <c r="B27" s="14" t="n"/>
      <c r="C27" s="14" t="n"/>
      <c r="D27" s="14" t="n"/>
      <c r="E27" s="15" t="n"/>
    </row>
    <row r="28">
      <c r="A28" s="20" t="n"/>
      <c r="B28" s="11" t="n"/>
      <c r="C28" s="11" t="n"/>
      <c r="D28" s="11" t="n"/>
      <c r="E28" s="12" t="n"/>
    </row>
    <row r="29">
      <c r="A29" s="21" t="n"/>
      <c r="B29" s="14" t="n"/>
      <c r="C29" s="14" t="n"/>
      <c r="D29" s="14" t="n"/>
      <c r="E29" s="15" t="n"/>
    </row>
    <row r="30">
      <c r="A30" s="20" t="n"/>
      <c r="B30" s="11" t="n"/>
      <c r="C30" s="11" t="n"/>
      <c r="D30" s="11" t="n"/>
      <c r="E30" s="12" t="n"/>
    </row>
    <row r="31">
      <c r="A31" s="21" t="n"/>
      <c r="B31" s="14" t="n"/>
      <c r="C31" s="14" t="n"/>
      <c r="D31" s="14" t="n"/>
      <c r="E31" s="15" t="n"/>
    </row>
    <row r="32">
      <c r="A32" s="20" t="n"/>
      <c r="B32" s="11" t="n"/>
      <c r="C32" s="11" t="n"/>
      <c r="D32" s="11" t="n"/>
      <c r="E32" s="12" t="n"/>
    </row>
    <row r="33">
      <c r="A33" s="21" t="n"/>
      <c r="B33" s="14" t="n"/>
      <c r="C33" s="14" t="n"/>
      <c r="D33" s="14" t="n"/>
      <c r="E33" s="15" t="n"/>
    </row>
    <row r="34">
      <c r="A34" s="20" t="n"/>
      <c r="B34" s="11" t="n"/>
      <c r="C34" s="11" t="n"/>
      <c r="D34" s="11" t="n"/>
      <c r="E34" s="12" t="n"/>
    </row>
    <row r="35">
      <c r="A35" s="21" t="n"/>
      <c r="B35" s="14" t="n"/>
      <c r="C35" s="14" t="n"/>
      <c r="D35" s="14" t="n"/>
      <c r="E35" s="15" t="n"/>
    </row>
    <row r="36">
      <c r="A36" s="20" t="n"/>
      <c r="B36" s="11" t="n"/>
      <c r="C36" s="11" t="n"/>
      <c r="D36" s="11" t="n"/>
      <c r="E36" s="12" t="n"/>
    </row>
    <row r="37">
      <c r="A37" s="21" t="n"/>
      <c r="B37" s="14" t="n"/>
      <c r="C37" s="14" t="n"/>
      <c r="D37" s="14" t="n"/>
      <c r="E37" s="15" t="n"/>
    </row>
    <row r="38">
      <c r="A38" s="20" t="n"/>
      <c r="B38" s="11" t="n"/>
      <c r="C38" s="11" t="n"/>
      <c r="D38" s="11" t="n"/>
      <c r="E38" s="12" t="n"/>
    </row>
    <row r="39">
      <c r="A39" s="21" t="n"/>
      <c r="B39" s="14" t="n"/>
      <c r="C39" s="14" t="n"/>
      <c r="D39" s="14" t="n"/>
      <c r="E39" s="15" t="n"/>
    </row>
    <row r="40">
      <c r="A40" s="20" t="n"/>
      <c r="B40" s="11" t="n"/>
      <c r="C40" s="11" t="n"/>
      <c r="D40" s="11" t="n"/>
      <c r="E40" s="12" t="n"/>
    </row>
    <row r="41"/>
    <row r="42">
      <c r="A42" s="6" t="inlineStr">
        <is>
          <t>Revenus (toutes lignes)</t>
        </is>
      </c>
      <c r="B42" s="22">
        <f>SUMIF(D6:D40,"Revenu",E6:E40)</f>
        <v/>
      </c>
    </row>
    <row r="43">
      <c r="A43" s="6" t="inlineStr">
        <is>
          <t>Dépenses (toutes lignes)</t>
        </is>
      </c>
      <c r="B43" s="22">
        <f>SUMIF(D6:D40,"Dépense",E6:E40)</f>
        <v/>
      </c>
    </row>
  </sheetData>
  <conditionalFormatting sqref="A6:E40">
    <cfRule type="expression" priority="1" dxfId="2">
      <formula>$D6="Revenu"</formula>
    </cfRule>
  </conditionalFormatting>
  <dataValidations count="2">
    <dataValidation sqref="C6:C40" showDropDown="0" showInputMessage="0" showErrorMessage="1" allowBlank="1" type="list">
      <formula1>'Catégories'!$A$6:$A$20</formula1>
    </dataValidation>
    <dataValidation sqref="D6:D40" showDropDown="0" showInputMessage="0" showErrorMessage="1" allowBlank="1" type="list">
      <formula1>'Catégories'!$E$6:$E$7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E22"/>
  <sheetViews>
    <sheetView workbookViewId="0">
      <pane ySplit="5" topLeftCell="A6" activePane="bottomLeft" state="frozen"/>
      <selection pane="bottomLeft" activeCell="A1" sqref="A1"/>
    </sheetView>
  </sheetViews>
  <sheetFormatPr baseColWidth="8" defaultRowHeight="15"/>
  <cols>
    <col width="22" customWidth="1" min="1" max="1"/>
    <col width="16" customWidth="1" min="2" max="2"/>
    <col width="4" customWidth="1" min="3" max="3"/>
    <col width="4" customWidth="1" min="4" max="4"/>
    <col width="12" customWidth="1" min="5" max="5"/>
  </cols>
  <sheetData>
    <row r="1" ht="26" customHeight="1">
      <c r="A1" s="1" t="inlineStr">
        <is>
          <t>SUMORA · Modèle de budget mensuel</t>
        </is>
      </c>
      <c r="B1" s="2" t="n"/>
      <c r="C1" s="2" t="n"/>
      <c r="D1" s="2" t="n"/>
      <c r="E1" s="3" t="inlineStr">
        <is>
          <t>sheetorial.com</t>
        </is>
      </c>
    </row>
    <row r="2"/>
    <row r="3">
      <c r="A3" s="4" t="inlineStr">
        <is>
          <t>Catégories et budgets mensuels</t>
        </is>
      </c>
    </row>
    <row r="4">
      <c r="A4" s="5" t="inlineStr">
        <is>
          <t>Modifiez cette liste — les menus déroulants et le tableau de bord se mettent à jour tout seuls.</t>
        </is>
      </c>
    </row>
    <row r="5" ht="20" customHeight="1">
      <c r="A5" s="10" t="inlineStr">
        <is>
          <t>Catégorie</t>
        </is>
      </c>
      <c r="B5" s="10" t="inlineStr">
        <is>
          <t>Budget mensuel</t>
        </is>
      </c>
      <c r="E5" s="10" t="inlineStr">
        <is>
          <t>Type</t>
        </is>
      </c>
    </row>
    <row r="6">
      <c r="A6" s="11" t="inlineStr">
        <is>
          <t>Loyer</t>
        </is>
      </c>
      <c r="B6" s="12" t="n">
        <v>1200</v>
      </c>
      <c r="E6" s="11" t="inlineStr">
        <is>
          <t>Revenu</t>
        </is>
      </c>
    </row>
    <row r="7">
      <c r="A7" s="14" t="inlineStr">
        <is>
          <t>Courses</t>
        </is>
      </c>
      <c r="B7" s="15" t="n">
        <v>450</v>
      </c>
      <c r="E7" s="14" t="inlineStr">
        <is>
          <t>Dépense</t>
        </is>
      </c>
    </row>
    <row r="8">
      <c r="A8" s="11" t="inlineStr">
        <is>
          <t>Factures</t>
        </is>
      </c>
      <c r="B8" s="12" t="n">
        <v>150</v>
      </c>
    </row>
    <row r="9">
      <c r="A9" s="14" t="inlineStr">
        <is>
          <t>Internet et téléphone</t>
        </is>
      </c>
      <c r="B9" s="15" t="n">
        <v>80</v>
      </c>
    </row>
    <row r="10">
      <c r="A10" s="11" t="inlineStr">
        <is>
          <t>Transports</t>
        </is>
      </c>
      <c r="B10" s="12" t="n">
        <v>120</v>
      </c>
    </row>
    <row r="11">
      <c r="A11" s="14" t="inlineStr">
        <is>
          <t>Restaurants</t>
        </is>
      </c>
      <c r="B11" s="15" t="n">
        <v>150</v>
      </c>
    </row>
    <row r="12">
      <c r="A12" s="11" t="inlineStr">
        <is>
          <t>Loisirs</t>
        </is>
      </c>
      <c r="B12" s="12" t="n">
        <v>100</v>
      </c>
    </row>
    <row r="13">
      <c r="A13" s="14" t="inlineStr">
        <is>
          <t>Abonnements</t>
        </is>
      </c>
      <c r="B13" s="15" t="n">
        <v>40</v>
      </c>
    </row>
    <row r="14">
      <c r="A14" s="11" t="inlineStr">
        <is>
          <t>Vêtements</t>
        </is>
      </c>
      <c r="B14" s="12" t="n">
        <v>80</v>
      </c>
    </row>
    <row r="15">
      <c r="A15" s="14" t="inlineStr">
        <is>
          <t>Soins personnels</t>
        </is>
      </c>
      <c r="B15" s="15" t="n">
        <v>60</v>
      </c>
    </row>
    <row r="16">
      <c r="A16" s="11" t="inlineStr">
        <is>
          <t>Ménage</t>
        </is>
      </c>
      <c r="B16" s="12" t="n">
        <v>90</v>
      </c>
    </row>
    <row r="17">
      <c r="A17" s="14" t="inlineStr">
        <is>
          <t>Cadeaux</t>
        </is>
      </c>
      <c r="B17" s="15" t="n">
        <v>50</v>
      </c>
    </row>
    <row r="18">
      <c r="A18" s="11" t="inlineStr">
        <is>
          <t>Autre</t>
        </is>
      </c>
      <c r="B18" s="12" t="n">
        <v>100</v>
      </c>
    </row>
    <row r="19">
      <c r="A19" s="11" t="inlineStr">
        <is>
          <t>Salaire</t>
        </is>
      </c>
      <c r="B19" s="12" t="n"/>
      <c r="C19" s="8" t="inlineStr">
        <is>
          <t>&lt;- catégories de revenus (pas de budget requis)</t>
        </is>
      </c>
    </row>
    <row r="20">
      <c r="A20" s="14" t="inlineStr">
        <is>
          <t>Autres revenus</t>
        </is>
      </c>
      <c r="B20" s="15" t="n"/>
    </row>
    <row r="21"/>
    <row r="22">
      <c r="A22" s="6" t="inlineStr">
        <is>
          <t>Budget total</t>
        </is>
      </c>
      <c r="B22" s="23">
        <f>SUM(B6:B18)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2026-06-11T07:35:00Z</dcterms:created>
  <dcterms:modified xsi:type="dcterms:W3CDTF">2026-06-11T07:35:00Z</dcterms:modified>
</cp:coreProperties>
</file>