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" sheetId="1" state="visible" r:id="rId1"/>
    <sheet name="Fonti" sheetId="2" state="visible" r:id="rId2"/>
    <sheet name="Elench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€&quot; #,##0.00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Monitoraggio lead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Monitoraggio lead</t>
        </is>
      </c>
    </row>
    <row r="4">
      <c r="A4" s="5" t="inlineStr">
        <is>
          <t>Una riga per lead in arrivo. Il tempo di risposta si calcola, i richiami scaduti diventano ambra.</t>
        </is>
      </c>
    </row>
    <row r="5"/>
    <row r="6">
      <c r="A6" s="6" t="inlineStr">
        <is>
          <t>Lead</t>
        </is>
      </c>
      <c r="B6" s="7">
        <f>COUNTA($A$10:$A$150)</f>
        <v/>
      </c>
      <c r="C6" s="6" t="inlineStr">
        <is>
          <t>Aperti</t>
        </is>
      </c>
      <c r="D6" s="7">
        <f>B6-COUNTIF($F$10:$F$150,'Elenchi'!$A$7)-COUNTIF($F$10:$F$150,'Elenchi'!$A$8)</f>
        <v/>
      </c>
      <c r="E6" s="6" t="inlineStr">
        <is>
          <t>Valore vinto</t>
        </is>
      </c>
      <c r="F6" s="8">
        <f>SUMIF($F$10:$F$150,'Elenchi'!$A$7,$H$10:$H$150)</f>
        <v/>
      </c>
      <c r="G6" s="6" t="inlineStr">
        <is>
          <t>Risposta media (giorni)</t>
        </is>
      </c>
      <c r="H6" s="9">
        <f>IFERROR(AVERAGE($K$10:$K$150),"")</f>
        <v/>
      </c>
    </row>
    <row r="7"/>
    <row r="8"/>
    <row r="9" ht="20" customHeight="1">
      <c r="A9" s="10" t="inlineStr">
        <is>
          <t>Data di ingresso</t>
        </is>
      </c>
      <c r="B9" s="10" t="inlineStr">
        <is>
          <t>Nome</t>
        </is>
      </c>
      <c r="C9" s="10" t="inlineStr">
        <is>
          <t>Azienda</t>
        </is>
      </c>
      <c r="D9" s="10" t="inlineStr">
        <is>
          <t>Email</t>
        </is>
      </c>
      <c r="E9" s="10" t="inlineStr">
        <is>
          <t>Fonte</t>
        </is>
      </c>
      <c r="F9" s="10" t="inlineStr">
        <is>
          <t>Stato</t>
        </is>
      </c>
      <c r="G9" s="10" t="inlineStr">
        <is>
          <t>Punteggio (1-5)</t>
        </is>
      </c>
      <c r="H9" s="10" t="inlineStr">
        <is>
          <t>Valore stimato</t>
        </is>
      </c>
      <c r="I9" s="10" t="inlineStr">
        <is>
          <t>Primo contatto</t>
        </is>
      </c>
      <c r="J9" s="10" t="inlineStr">
        <is>
          <t>Prossimo follow-up</t>
        </is>
      </c>
      <c r="K9" s="10" t="inlineStr">
        <is>
          <t>Risposta (giorni)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Modulo web</t>
        </is>
      </c>
      <c r="F10" s="12" t="inlineStr">
        <is>
          <t>Vinto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Passaparola</t>
        </is>
      </c>
      <c r="F11" s="16" t="inlineStr">
        <is>
          <t>Proposta inviata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Fiera</t>
        </is>
      </c>
      <c r="F12" s="12" t="inlineStr">
        <is>
          <t>Qualificato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Contatto a freddo</t>
        </is>
      </c>
      <c r="F13" s="16" t="inlineStr">
        <is>
          <t>Contattato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Modulo web</t>
        </is>
      </c>
      <c r="F14" s="12" t="inlineStr">
        <is>
          <t>Perso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Social media</t>
        </is>
      </c>
      <c r="F15" s="16" t="inlineStr">
        <is>
          <t>Nuovo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Passaparola</t>
        </is>
      </c>
      <c r="F16" s="12" t="inlineStr">
        <is>
          <t>Vinto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Annunci a pagamento</t>
        </is>
      </c>
      <c r="F17" s="16" t="inlineStr">
        <is>
          <t>Contattato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Modulo web</t>
        </is>
      </c>
      <c r="F18" s="12" t="inlineStr">
        <is>
          <t>Qualificato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Fiera</t>
        </is>
      </c>
      <c r="F19" s="16" t="inlineStr">
        <is>
          <t>Nuovo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$F10='Elenchi'!$A$7</formula>
    </cfRule>
    <cfRule type="expression" priority="2" dxfId="1">
      <formula>$F10='Elenchi'!$A$8</formula>
    </cfRule>
    <cfRule type="expression" priority="3" dxfId="2">
      <formula>AND($J10&lt;&gt;"",$J10&lt;TODAY(),$F10&lt;&gt;'Elenchi'!$A$7,$F10&lt;&gt;'Elenchi'!$A$8)</formula>
    </cfRule>
  </conditionalFormatting>
  <dataValidations count="3">
    <dataValidation sqref="E10:E150" showDropDown="0" showInputMessage="0" showErrorMessage="1" allowBlank="1" type="list">
      <formula1>'Elenchi'!$B$3:$B$8</formula1>
    </dataValidation>
    <dataValidation sqref="F10:F150" showDropDown="0" showInputMessage="0" showErrorMessage="1" allowBlank="1" type="list">
      <formula1>'Elenchi'!$A$3:$A$8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Monitoraggio lead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 per fonte</t>
        </is>
      </c>
    </row>
    <row r="4">
      <c r="A4" s="5" t="inlineStr">
        <is>
          <t>Quali canali portano lead che chiudono. Tutto qui si calcola da Lead.</t>
        </is>
      </c>
    </row>
    <row r="5"/>
    <row r="6"/>
    <row r="7"/>
    <row r="8"/>
    <row r="9" ht="20" customHeight="1">
      <c r="A9" s="10" t="inlineStr">
        <is>
          <t>Fonte</t>
        </is>
      </c>
      <c r="B9" s="10" t="inlineStr">
        <is>
          <t>Lead</t>
        </is>
      </c>
      <c r="C9" s="10" t="inlineStr">
        <is>
          <t>Qualificati+</t>
        </is>
      </c>
      <c r="D9" s="10" t="inlineStr">
        <is>
          <t>Vinto</t>
        </is>
      </c>
      <c r="E9" s="10" t="inlineStr">
        <is>
          <t>Tasso di chiusura</t>
        </is>
      </c>
      <c r="F9" s="10" t="inlineStr">
        <is>
          <t>Valore vinto</t>
        </is>
      </c>
      <c r="G9" s="10" t="inlineStr">
        <is>
          <t>Punteggio medio</t>
        </is>
      </c>
    </row>
    <row r="10">
      <c r="A10" s="12">
        <f>'Elenchi'!$B$3</f>
        <v/>
      </c>
      <c r="B10" s="13">
        <f>COUNTIF('Lead'!$E:$E,$A10)</f>
        <v/>
      </c>
      <c r="C10" s="13">
        <f>COUNTIFS('Lead'!$E:$E,$A10,'Lead'!$F:$F,'Elenchi'!$A$5)+COUNTIFS('Lead'!$E:$E,$A10,'Lead'!$F:$F,'Elenchi'!$A$6)+COUNTIFS('Lead'!$E:$E,$A10,'Lead'!$F:$F,'Elenchi'!$A$7)</f>
        <v/>
      </c>
      <c r="D10" s="13">
        <f>COUNTIFS('Lead'!$E:$E,$A10,'Lead'!$F:$F,'Elenchi'!$A$7)</f>
        <v/>
      </c>
      <c r="E10" s="19">
        <f>IFERROR($D10/$B10,0)</f>
        <v/>
      </c>
      <c r="F10" s="14">
        <f>SUMIFS('Lead'!$H:$H,'Lead'!$E:$E,$A10,'Lead'!$F:$F,'Elenchi'!$A$7)</f>
        <v/>
      </c>
      <c r="G10" s="20">
        <f>IFERROR(AVERAGEIF('Lead'!$E:$E,$A10,'Lead'!$G:$G),"")</f>
        <v/>
      </c>
    </row>
    <row r="11">
      <c r="A11" s="16">
        <f>'Elenchi'!$B$4</f>
        <v/>
      </c>
      <c r="B11" s="17">
        <f>COUNTIF('Lead'!$E:$E,$A11)</f>
        <v/>
      </c>
      <c r="C11" s="17">
        <f>COUNTIFS('Lead'!$E:$E,$A11,'Lead'!$F:$F,'Elenchi'!$A$5)+COUNTIFS('Lead'!$E:$E,$A11,'Lead'!$F:$F,'Elenchi'!$A$6)+COUNTIFS('Lead'!$E:$E,$A11,'Lead'!$F:$F,'Elenchi'!$A$7)</f>
        <v/>
      </c>
      <c r="D11" s="17">
        <f>COUNTIFS('Lead'!$E:$E,$A11,'Lead'!$F:$F,'Elenchi'!$A$7)</f>
        <v/>
      </c>
      <c r="E11" s="21">
        <f>IFERROR($D11/$B11,0)</f>
        <v/>
      </c>
      <c r="F11" s="18">
        <f>SUMIFS('Lead'!$H:$H,'Lead'!$E:$E,$A11,'Lead'!$F:$F,'Elenchi'!$A$7)</f>
        <v/>
      </c>
      <c r="G11" s="22">
        <f>IFERROR(AVERAGEIF('Lead'!$E:$E,$A11,'Lead'!$G:$G),"")</f>
        <v/>
      </c>
    </row>
    <row r="12">
      <c r="A12" s="12">
        <f>'Elenchi'!$B$5</f>
        <v/>
      </c>
      <c r="B12" s="13">
        <f>COUNTIF('Lead'!$E:$E,$A12)</f>
        <v/>
      </c>
      <c r="C12" s="13">
        <f>COUNTIFS('Lead'!$E:$E,$A12,'Lead'!$F:$F,'Elenchi'!$A$5)+COUNTIFS('Lead'!$E:$E,$A12,'Lead'!$F:$F,'Elenchi'!$A$6)+COUNTIFS('Lead'!$E:$E,$A12,'Lead'!$F:$F,'Elenchi'!$A$7)</f>
        <v/>
      </c>
      <c r="D12" s="13">
        <f>COUNTIFS('Lead'!$E:$E,$A12,'Lead'!$F:$F,'Elenchi'!$A$7)</f>
        <v/>
      </c>
      <c r="E12" s="19">
        <f>IFERROR($D12/$B12,0)</f>
        <v/>
      </c>
      <c r="F12" s="14">
        <f>SUMIFS('Lead'!$H:$H,'Lead'!$E:$E,$A12,'Lead'!$F:$F,'Elenchi'!$A$7)</f>
        <v/>
      </c>
      <c r="G12" s="20">
        <f>IFERROR(AVERAGEIF('Lead'!$E:$E,$A12,'Lead'!$G:$G),"")</f>
        <v/>
      </c>
    </row>
    <row r="13">
      <c r="A13" s="16">
        <f>'Elenchi'!$B$6</f>
        <v/>
      </c>
      <c r="B13" s="17">
        <f>COUNTIF('Lead'!$E:$E,$A13)</f>
        <v/>
      </c>
      <c r="C13" s="17">
        <f>COUNTIFS('Lead'!$E:$E,$A13,'Lead'!$F:$F,'Elenchi'!$A$5)+COUNTIFS('Lead'!$E:$E,$A13,'Lead'!$F:$F,'Elenchi'!$A$6)+COUNTIFS('Lead'!$E:$E,$A13,'Lead'!$F:$F,'Elenchi'!$A$7)</f>
        <v/>
      </c>
      <c r="D13" s="17">
        <f>COUNTIFS('Lead'!$E:$E,$A13,'Lead'!$F:$F,'Elenchi'!$A$7)</f>
        <v/>
      </c>
      <c r="E13" s="21">
        <f>IFERROR($D13/$B13,0)</f>
        <v/>
      </c>
      <c r="F13" s="18">
        <f>SUMIFS('Lead'!$H:$H,'Lead'!$E:$E,$A13,'Lead'!$F:$F,'Elenchi'!$A$7)</f>
        <v/>
      </c>
      <c r="G13" s="22">
        <f>IFERROR(AVERAGEIF('Lead'!$E:$E,$A13,'Lead'!$G:$G),"")</f>
        <v/>
      </c>
    </row>
    <row r="14">
      <c r="A14" s="12">
        <f>'Elenchi'!$B$7</f>
        <v/>
      </c>
      <c r="B14" s="13">
        <f>COUNTIF('Lead'!$E:$E,$A14)</f>
        <v/>
      </c>
      <c r="C14" s="13">
        <f>COUNTIFS('Lead'!$E:$E,$A14,'Lead'!$F:$F,'Elenchi'!$A$5)+COUNTIFS('Lead'!$E:$E,$A14,'Lead'!$F:$F,'Elenchi'!$A$6)+COUNTIFS('Lead'!$E:$E,$A14,'Lead'!$F:$F,'Elenchi'!$A$7)</f>
        <v/>
      </c>
      <c r="D14" s="13">
        <f>COUNTIFS('Lead'!$E:$E,$A14,'Lead'!$F:$F,'Elenchi'!$A$7)</f>
        <v/>
      </c>
      <c r="E14" s="19">
        <f>IFERROR($D14/$B14,0)</f>
        <v/>
      </c>
      <c r="F14" s="14">
        <f>SUMIFS('Lead'!$H:$H,'Lead'!$E:$E,$A14,'Lead'!$F:$F,'Elenchi'!$A$7)</f>
        <v/>
      </c>
      <c r="G14" s="20">
        <f>IFERROR(AVERAGEIF('Lead'!$E:$E,$A14,'Lead'!$G:$G),"")</f>
        <v/>
      </c>
    </row>
    <row r="15">
      <c r="A15" s="16">
        <f>'Elenchi'!$B$8</f>
        <v/>
      </c>
      <c r="B15" s="17">
        <f>COUNTIF('Lead'!$E:$E,$A15)</f>
        <v/>
      </c>
      <c r="C15" s="17">
        <f>COUNTIFS('Lead'!$E:$E,$A15,'Lead'!$F:$F,'Elenchi'!$A$5)+COUNTIFS('Lead'!$E:$E,$A15,'Lead'!$F:$F,'Elenchi'!$A$6)+COUNTIFS('Lead'!$E:$E,$A15,'Lead'!$F:$F,'Elenchi'!$A$7)</f>
        <v/>
      </c>
      <c r="D15" s="17">
        <f>COUNTIFS('Lead'!$E:$E,$A15,'Lead'!$F:$F,'Elenchi'!$A$7)</f>
        <v/>
      </c>
      <c r="E15" s="21">
        <f>IFERROR($D15/$B15,0)</f>
        <v/>
      </c>
      <c r="F15" s="18">
        <f>SUMIFS('Lead'!$H:$H,'Lead'!$E:$E,$A15,'Lead'!$F:$F,'Elenchi'!$A$7)</f>
        <v/>
      </c>
      <c r="G15" s="22">
        <f>IFERROR(AVERAGEIF('Lead'!$E:$E,$A15,'Lead'!$G:$G),"")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Monitoraggio lead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Stato</t>
        </is>
      </c>
      <c r="B2" s="10" t="inlineStr">
        <is>
          <t>Fonte</t>
        </is>
      </c>
    </row>
    <row r="3">
      <c r="A3" s="12" t="inlineStr">
        <is>
          <t>Nuovo</t>
        </is>
      </c>
      <c r="B3" s="12" t="inlineStr">
        <is>
          <t>Modulo web</t>
        </is>
      </c>
    </row>
    <row r="4">
      <c r="A4" s="16" t="inlineStr">
        <is>
          <t>Contattato</t>
        </is>
      </c>
      <c r="B4" s="16" t="inlineStr">
        <is>
          <t>Passaparola</t>
        </is>
      </c>
    </row>
    <row r="5">
      <c r="A5" s="12" t="inlineStr">
        <is>
          <t>Qualificato</t>
        </is>
      </c>
      <c r="B5" s="12" t="inlineStr">
        <is>
          <t>Fiera</t>
        </is>
      </c>
    </row>
    <row r="6">
      <c r="A6" s="16" t="inlineStr">
        <is>
          <t>Proposta inviata</t>
        </is>
      </c>
      <c r="B6" s="16" t="inlineStr">
        <is>
          <t>Contatto a freddo</t>
        </is>
      </c>
    </row>
    <row r="7">
      <c r="A7" s="12" t="inlineStr">
        <is>
          <t>Vinto</t>
        </is>
      </c>
      <c r="B7" s="12" t="inlineStr">
        <is>
          <t>Social media</t>
        </is>
      </c>
    </row>
    <row r="8">
      <c r="A8" s="16" t="inlineStr">
        <is>
          <t>Perso</t>
        </is>
      </c>
      <c r="B8" s="16" t="inlineStr">
        <is>
          <t>Annunci a pagamento</t>
        </is>
      </c>
    </row>
    <row r="9"/>
    <row r="10">
      <c r="A10" s="23" t="inlineStr">
        <is>
          <t>Gli stati mantengono questo ordine (Vinto e Perso chiudono un lead). Rinomina le fonti come vuoi.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