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パイプライン" sheetId="1" state="visible" r:id="rId1"/>
    <sheet name="ステージ" sheetId="2" state="visible" r:id="rId2"/>
    <sheet name="予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¥&quot;#,##0"/>
    <numFmt numFmtId="168" formatCode="yyyy/mm/dd"/>
    <numFmt numFmtId="169" formatCode="[$-411]yyyy&quot;年&quot;m&quot;月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7" fontId="6" fillId="0" borderId="1" pivotButton="0" quotePrefix="0" xfId="0"/>
    <xf numFmtId="9" fontId="6" fillId="0" borderId="1" pivotButton="0" quotePrefix="0" xfId="0"/>
    <xf numFmtId="168" fontId="6" fillId="0" borderId="1" pivotButton="0" quotePrefix="0" xfId="0"/>
    <xf numFmtId="1" fontId="6" fillId="0" borderId="1" pivotButton="0" quotePrefix="0" xfId="0"/>
    <xf numFmtId="0" fontId="6" fillId="4" borderId="1" pivotButton="0" quotePrefix="0" xfId="0"/>
    <xf numFmtId="167" fontId="6" fillId="4" borderId="1" pivotButton="0" quotePrefix="0" xfId="0"/>
    <xf numFmtId="9" fontId="6" fillId="4" borderId="1" pivotButton="0" quotePrefix="0" xfId="0"/>
    <xf numFmtId="168" fontId="6" fillId="4" borderId="1" pivotButton="0" quotePrefix="0" xfId="0"/>
    <xf numFmtId="1" fontId="6" fillId="4" borderId="1" pivotButton="0" quotePrefix="0" xfId="0"/>
    <xf numFmtId="0" fontId="7" fillId="0" borderId="0" pivotButton="0" quotePrefix="0" xfId="0"/>
    <xf numFmtId="169" fontId="8" fillId="0" borderId="1" pivotButton="0" quotePrefix="0" xfId="0"/>
    <xf numFmtId="169" fontId="6" fillId="0" borderId="1" pivotButton="0" quotePrefix="0" xfId="0"/>
    <xf numFmtId="169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15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20" customWidth="1" min="9" max="9"/>
    <col width="12" customWidth="1" min="10" max="10"/>
  </cols>
  <sheetData>
    <row r="1" ht="26" customHeight="1">
      <c r="A1" s="1" t="inlineStr">
        <is>
          <t>PIPENZA · 営業パイプライン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営業パイプライン</t>
        </is>
      </c>
    </row>
    <row r="4">
      <c r="A4" s="5" t="inlineStr">
        <is>
          <t>案件1件につき1行。確度はステージに連動し、加重金額 = 金額 x 確度。</t>
        </is>
      </c>
    </row>
    <row r="5"/>
    <row r="6">
      <c r="A6" s="6" t="inlineStr">
        <is>
          <t>進行中の案件</t>
        </is>
      </c>
      <c r="B6" s="7">
        <f>COUNTA($A$10:$A$150)-COUNTIF($D$10:$D$150,'ステージ'!$A$15)-COUNTIF($D$10:$D$150,'ステージ'!$A$16)</f>
        <v/>
      </c>
      <c r="C6" s="6" t="inlineStr">
        <is>
          <t>進行中のパイプライン</t>
        </is>
      </c>
      <c r="D6" s="8">
        <f>SUM('ステージ'!$D$10:$D$14)</f>
        <v/>
      </c>
      <c r="E6" s="6" t="inlineStr">
        <is>
          <t>加重</t>
        </is>
      </c>
      <c r="F6" s="8">
        <f>SUM('ステージ'!$E$10:$E$14)</f>
        <v/>
      </c>
      <c r="G6" s="6" t="inlineStr">
        <is>
          <t>成約</t>
        </is>
      </c>
      <c r="H6" s="8">
        <f>'ステージ'!$D$15</f>
        <v/>
      </c>
    </row>
    <row r="7"/>
    <row r="8"/>
    <row r="9" ht="20" customHeight="1">
      <c r="A9" s="9" t="inlineStr">
        <is>
          <t>案件</t>
        </is>
      </c>
      <c r="B9" s="9" t="inlineStr">
        <is>
          <t>取引先</t>
        </is>
      </c>
      <c r="C9" s="9" t="inlineStr">
        <is>
          <t>担当</t>
        </is>
      </c>
      <c r="D9" s="9" t="inlineStr">
        <is>
          <t>ステージ</t>
        </is>
      </c>
      <c r="E9" s="9" t="inlineStr">
        <is>
          <t>金額</t>
        </is>
      </c>
      <c r="F9" s="9" t="inlineStr">
        <is>
          <t>確度</t>
        </is>
      </c>
      <c r="G9" s="9" t="inlineStr">
        <is>
          <t>加重</t>
        </is>
      </c>
      <c r="H9" s="9" t="inlineStr">
        <is>
          <t>成約予定日</t>
        </is>
      </c>
      <c r="I9" s="9" t="inlineStr">
        <is>
          <t>次のステップ</t>
        </is>
      </c>
      <c r="J9" s="9" t="inlineStr">
        <is>
          <t>成約までの日数</t>
        </is>
      </c>
    </row>
    <row r="10">
      <c r="A10" s="10" t="inlineStr">
        <is>
          <t>年間ライセンス</t>
        </is>
      </c>
      <c r="B10" s="10" t="inlineStr">
        <is>
          <t>Harbor Foods</t>
        </is>
      </c>
      <c r="C10" s="10" t="inlineStr">
        <is>
          <t>Dana</t>
        </is>
      </c>
      <c r="D10" s="10" t="inlineStr">
        <is>
          <t>交渉</t>
        </is>
      </c>
      <c r="E10" s="11" t="n">
        <v>18000</v>
      </c>
      <c r="F10" s="12">
        <f>IF($D10="","",IFERROR(VLOOKUP($D10,'ステージ'!$A$10:$B$16,2,FALSE),0))</f>
        <v/>
      </c>
      <c r="G10" s="11">
        <f>IF(OR($E10="",$F10=""),"",$E10*$F10)</f>
        <v/>
      </c>
      <c r="H10" s="13" t="n">
        <v>46218</v>
      </c>
      <c r="I10" s="10" t="inlineStr">
        <is>
          <t>最終条件を送付</t>
        </is>
      </c>
      <c r="J10" s="14">
        <f>IF($H10="","",$H10-TODAY())</f>
        <v/>
      </c>
    </row>
    <row r="11">
      <c r="A11" s="15" t="inlineStr">
        <is>
          <t>パイロット案件</t>
        </is>
      </c>
      <c r="B11" s="15" t="inlineStr">
        <is>
          <t>Pine &amp; Co</t>
        </is>
      </c>
      <c r="C11" s="15" t="inlineStr">
        <is>
          <t>Lee</t>
        </is>
      </c>
      <c r="D11" s="15" t="inlineStr">
        <is>
          <t>提案</t>
        </is>
      </c>
      <c r="E11" s="16" t="n">
        <v>7500</v>
      </c>
      <c r="F11" s="17">
        <f>IF($D11="","",IFERROR(VLOOKUP($D11,'ステージ'!$A$10:$B$16,2,FALSE),0))</f>
        <v/>
      </c>
      <c r="G11" s="16">
        <f>IF(OR($E11="",$F11=""),"",$E11*$F11)</f>
        <v/>
      </c>
      <c r="H11" s="18" t="n">
        <v>46233</v>
      </c>
      <c r="I11" s="15" t="inlineStr">
        <is>
          <t>提案内容の確認ミーティング</t>
        </is>
      </c>
      <c r="J11" s="19">
        <f>IF($H11="","",$H11-TODAY())</f>
        <v/>
      </c>
    </row>
    <row r="12">
      <c r="A12" s="10" t="inlineStr">
        <is>
          <t>チーム展開</t>
        </is>
      </c>
      <c r="B12" s="10" t="inlineStr">
        <is>
          <t>Brightline Ltd</t>
        </is>
      </c>
      <c r="C12" s="10" t="inlineStr">
        <is>
          <t>サム</t>
        </is>
      </c>
      <c r="D12" s="10" t="inlineStr">
        <is>
          <t>デモ</t>
        </is>
      </c>
      <c r="E12" s="11" t="n">
        <v>24000</v>
      </c>
      <c r="F12" s="12">
        <f>IF($D12="","",IFERROR(VLOOKUP($D12,'ステージ'!$A$10:$B$16,2,FALSE),0))</f>
        <v/>
      </c>
      <c r="G12" s="11">
        <f>IF(OR($E12="",$F12=""),"",$E12*$F12)</f>
        <v/>
      </c>
      <c r="H12" s="13" t="n">
        <v>46254</v>
      </c>
      <c r="I12" s="10" t="inlineStr">
        <is>
          <t>経理向けデモ</t>
        </is>
      </c>
      <c r="J12" s="14">
        <f>IF($H12="","",$H12-TODAY())</f>
        <v/>
      </c>
    </row>
    <row r="13">
      <c r="A13" s="15" t="inlineStr">
        <is>
          <t>サポート更新</t>
        </is>
      </c>
      <c r="B13" s="15" t="inlineStr">
        <is>
          <t>Oakridge Clinic</t>
        </is>
      </c>
      <c r="C13" s="15" t="inlineStr">
        <is>
          <t>Dana</t>
        </is>
      </c>
      <c r="D13" s="15" t="inlineStr">
        <is>
          <t>成約</t>
        </is>
      </c>
      <c r="E13" s="16" t="n">
        <v>4200</v>
      </c>
      <c r="F13" s="17">
        <f>IF($D13="","",IFERROR(VLOOKUP($D13,'ステージ'!$A$10:$B$16,2,FALSE),0))</f>
        <v/>
      </c>
      <c r="G13" s="16">
        <f>IF(OR($E13="",$F13=""),"",$E13*$F13)</f>
        <v/>
      </c>
      <c r="H13" s="18" t="n">
        <v>46193</v>
      </c>
      <c r="I13" s="15" t="n"/>
      <c r="J13" s="19">
        <f>IF($H13="","",$H13-TODAY())</f>
        <v/>
      </c>
    </row>
    <row r="14">
      <c r="A14" s="10" t="inlineStr">
        <is>
          <t>アップグレード</t>
        </is>
      </c>
      <c r="B14" s="10" t="inlineStr">
        <is>
          <t>Summit Retail</t>
        </is>
      </c>
      <c r="C14" s="10" t="inlineStr">
        <is>
          <t>アレックス</t>
        </is>
      </c>
      <c r="D14" s="10" t="inlineStr">
        <is>
          <t>ヒアリング</t>
        </is>
      </c>
      <c r="E14" s="11" t="n">
        <v>9600</v>
      </c>
      <c r="F14" s="12">
        <f>IF($D14="","",IFERROR(VLOOKUP($D14,'ステージ'!$A$10:$B$16,2,FALSE),0))</f>
        <v/>
      </c>
      <c r="G14" s="11">
        <f>IF(OR($E14="",$F14=""),"",$E14*$F14)</f>
        <v/>
      </c>
      <c r="H14" s="13" t="n">
        <v>46275</v>
      </c>
      <c r="I14" s="10" t="inlineStr">
        <is>
          <t>課題ヒアリング</t>
        </is>
      </c>
      <c r="J14" s="14">
        <f>IF($H14="","",$H14-TODAY())</f>
        <v/>
      </c>
    </row>
    <row r="15">
      <c r="A15" s="15" t="inlineStr">
        <is>
          <t>新拠点</t>
        </is>
      </c>
      <c r="B15" s="15" t="inlineStr">
        <is>
          <t>Cedar Logistics</t>
        </is>
      </c>
      <c r="C15" s="15" t="inlineStr">
        <is>
          <t>Lee</t>
        </is>
      </c>
      <c r="D15" s="15" t="inlineStr">
        <is>
          <t>見込み発掘</t>
        </is>
      </c>
      <c r="E15" s="16" t="n">
        <v>15000</v>
      </c>
      <c r="F15" s="17">
        <f>IF($D15="","",IFERROR(VLOOKUP($D15,'ステージ'!$A$10:$B$16,2,FALSE),0))</f>
        <v/>
      </c>
      <c r="G15" s="16">
        <f>IF(OR($E15="",$F15=""),"",$E15*$F15)</f>
        <v/>
      </c>
      <c r="H15" s="18" t="n">
        <v>46296</v>
      </c>
      <c r="I15" s="15" t="inlineStr">
        <is>
          <t>紹介メール</t>
        </is>
      </c>
      <c r="J15" s="19">
        <f>IF($H15="","",$H15-TODAY())</f>
        <v/>
      </c>
    </row>
    <row r="16">
      <c r="A16" s="10" t="inlineStr">
        <is>
          <t>追加ライセンス</t>
        </is>
      </c>
      <c r="B16" s="10" t="inlineStr">
        <is>
          <t>Maple Dental</t>
        </is>
      </c>
      <c r="C16" s="10" t="inlineStr">
        <is>
          <t>サム</t>
        </is>
      </c>
      <c r="D16" s="10" t="inlineStr">
        <is>
          <t>提案</t>
        </is>
      </c>
      <c r="E16" s="11" t="n">
        <v>5400</v>
      </c>
      <c r="F16" s="12">
        <f>IF($D16="","",IFERROR(VLOOKUP($D16,'ステージ'!$A$10:$B$16,2,FALSE),0))</f>
        <v/>
      </c>
      <c r="G16" s="11">
        <f>IF(OR($E16="",$F16=""),"",$E16*$F16)</f>
        <v/>
      </c>
      <c r="H16" s="13" t="n">
        <v>46228</v>
      </c>
      <c r="I16" s="10" t="inlineStr">
        <is>
          <t>質問に回答</t>
        </is>
      </c>
      <c r="J16" s="14">
        <f>IF($H16="","",$H16-TODAY())</f>
        <v/>
      </c>
    </row>
    <row r="17">
      <c r="A17" s="15" t="inlineStr">
        <is>
          <t>年間ライセンス</t>
        </is>
      </c>
      <c r="B17" s="15" t="inlineStr">
        <is>
          <t>Redfern Studio</t>
        </is>
      </c>
      <c r="C17" s="15" t="inlineStr">
        <is>
          <t>アレックス</t>
        </is>
      </c>
      <c r="D17" s="15" t="inlineStr">
        <is>
          <t>失注</t>
        </is>
      </c>
      <c r="E17" s="16" t="n">
        <v>8800</v>
      </c>
      <c r="F17" s="17">
        <f>IF($D17="","",IFERROR(VLOOKUP($D17,'ステージ'!$A$10:$B$16,2,FALSE),0))</f>
        <v/>
      </c>
      <c r="G17" s="16">
        <f>IF(OR($E17="",$F17=""),"",$E17*$F17)</f>
        <v/>
      </c>
      <c r="H17" s="18" t="n">
        <v>46185</v>
      </c>
      <c r="I17" s="15" t="inlineStr">
        <is>
          <t>競合を選択</t>
        </is>
      </c>
      <c r="J17" s="19">
        <f>IF($H17="","",$H17-TODAY())</f>
        <v/>
      </c>
    </row>
    <row r="18">
      <c r="A18" s="10" t="inlineStr">
        <is>
          <t>研修パック</t>
        </is>
      </c>
      <c r="B18" s="10" t="inlineStr">
        <is>
          <t>Atlas Fitness</t>
        </is>
      </c>
      <c r="C18" s="10" t="inlineStr">
        <is>
          <t>Dana</t>
        </is>
      </c>
      <c r="D18" s="10" t="inlineStr">
        <is>
          <t>交渉</t>
        </is>
      </c>
      <c r="E18" s="11" t="n">
        <v>3600</v>
      </c>
      <c r="F18" s="12">
        <f>IF($D18="","",IFERROR(VLOOKUP($D18,'ステージ'!$A$10:$B$16,2,FALSE),0))</f>
        <v/>
      </c>
      <c r="G18" s="11">
        <f>IF(OR($E18="",$F18=""),"",$E18*$F18)</f>
        <v/>
      </c>
      <c r="H18" s="13" t="n">
        <v>46211</v>
      </c>
      <c r="I18" s="10" t="inlineStr">
        <is>
          <t>開始日を確認</t>
        </is>
      </c>
      <c r="J18" s="14">
        <f>IF($H18="","",$H18-TODAY())</f>
        <v/>
      </c>
    </row>
    <row r="19">
      <c r="A19" s="15" t="inlineStr">
        <is>
          <t>システム連携</t>
        </is>
      </c>
      <c r="B19" s="15" t="inlineStr">
        <is>
          <t>Northgate Labs</t>
        </is>
      </c>
      <c r="C19" s="15" t="inlineStr">
        <is>
          <t>Lee</t>
        </is>
      </c>
      <c r="D19" s="15" t="inlineStr">
        <is>
          <t>デモ</t>
        </is>
      </c>
      <c r="E19" s="16" t="n">
        <v>12500</v>
      </c>
      <c r="F19" s="17">
        <f>IF($D19="","",IFERROR(VLOOKUP($D19,'ステージ'!$A$10:$B$16,2,FALSE),0))</f>
        <v/>
      </c>
      <c r="G19" s="16">
        <f>IF(OR($E19="",$F19=""),"",$E19*$F19)</f>
        <v/>
      </c>
      <c r="H19" s="18" t="n">
        <v>46262</v>
      </c>
      <c r="I19" s="15" t="inlineStr">
        <is>
          <t>技術デモ</t>
        </is>
      </c>
      <c r="J19" s="19">
        <f>IF($H19="","",$H19-TODAY())</f>
        <v/>
      </c>
    </row>
    <row r="20">
      <c r="A20" s="10" t="n"/>
      <c r="B20" s="10" t="n"/>
      <c r="C20" s="10" t="n"/>
      <c r="D20" s="10" t="n"/>
      <c r="E20" s="11" t="n"/>
      <c r="F20" s="12">
        <f>IF($D20="","",IFERROR(VLOOKUP($D20,'ステージ'!$A$10:$B$16,2,FALSE),0))</f>
        <v/>
      </c>
      <c r="G20" s="11">
        <f>IF(OR($E20="",$F20=""),"",$E20*$F20)</f>
        <v/>
      </c>
      <c r="H20" s="13" t="n"/>
      <c r="I20" s="10" t="n"/>
      <c r="J20" s="14">
        <f>IF($H20="","",$H20-TODAY())</f>
        <v/>
      </c>
    </row>
    <row r="21">
      <c r="A21" s="15" t="n"/>
      <c r="B21" s="15" t="n"/>
      <c r="C21" s="15" t="n"/>
      <c r="D21" s="15" t="n"/>
      <c r="E21" s="16" t="n"/>
      <c r="F21" s="17">
        <f>IF($D21="","",IFERROR(VLOOKUP($D21,'ステージ'!$A$10:$B$16,2,FALSE),0))</f>
        <v/>
      </c>
      <c r="G21" s="16">
        <f>IF(OR($E21="",$F21=""),"",$E21*$F21)</f>
        <v/>
      </c>
      <c r="H21" s="18" t="n"/>
      <c r="I21" s="15" t="n"/>
      <c r="J21" s="19">
        <f>IF($H21="","",$H21-TODAY())</f>
        <v/>
      </c>
    </row>
    <row r="22">
      <c r="A22" s="10" t="n"/>
      <c r="B22" s="10" t="n"/>
      <c r="C22" s="10" t="n"/>
      <c r="D22" s="10" t="n"/>
      <c r="E22" s="11" t="n"/>
      <c r="F22" s="12">
        <f>IF($D22="","",IFERROR(VLOOKUP($D22,'ステージ'!$A$10:$B$16,2,FALSE),0))</f>
        <v/>
      </c>
      <c r="G22" s="11">
        <f>IF(OR($E22="",$F22=""),"",$E22*$F22)</f>
        <v/>
      </c>
      <c r="H22" s="13" t="n"/>
      <c r="I22" s="10" t="n"/>
      <c r="J22" s="14">
        <f>IF($H22="","",$H22-TODAY())</f>
        <v/>
      </c>
    </row>
    <row r="23">
      <c r="A23" s="15" t="n"/>
      <c r="B23" s="15" t="n"/>
      <c r="C23" s="15" t="n"/>
      <c r="D23" s="15" t="n"/>
      <c r="E23" s="16" t="n"/>
      <c r="F23" s="17">
        <f>IF($D23="","",IFERROR(VLOOKUP($D23,'ステージ'!$A$10:$B$16,2,FALSE),0))</f>
        <v/>
      </c>
      <c r="G23" s="16">
        <f>IF(OR($E23="",$F23=""),"",$E23*$F23)</f>
        <v/>
      </c>
      <c r="H23" s="18" t="n"/>
      <c r="I23" s="15" t="n"/>
      <c r="J23" s="19">
        <f>IF($H23="","",$H23-TODAY())</f>
        <v/>
      </c>
    </row>
    <row r="24">
      <c r="A24" s="10" t="n"/>
      <c r="B24" s="10" t="n"/>
      <c r="C24" s="10" t="n"/>
      <c r="D24" s="10" t="n"/>
      <c r="E24" s="11" t="n"/>
      <c r="F24" s="12">
        <f>IF($D24="","",IFERROR(VLOOKUP($D24,'ステージ'!$A$10:$B$16,2,FALSE),0))</f>
        <v/>
      </c>
      <c r="G24" s="11">
        <f>IF(OR($E24="",$F24=""),"",$E24*$F24)</f>
        <v/>
      </c>
      <c r="H24" s="13" t="n"/>
      <c r="I24" s="10" t="n"/>
      <c r="J24" s="14">
        <f>IF($H24="","",$H24-TODAY())</f>
        <v/>
      </c>
    </row>
    <row r="25">
      <c r="A25" s="15" t="n"/>
      <c r="B25" s="15" t="n"/>
      <c r="C25" s="15" t="n"/>
      <c r="D25" s="15" t="n"/>
      <c r="E25" s="16" t="n"/>
      <c r="F25" s="17">
        <f>IF($D25="","",IFERROR(VLOOKUP($D25,'ステージ'!$A$10:$B$16,2,FALSE),0))</f>
        <v/>
      </c>
      <c r="G25" s="16">
        <f>IF(OR($E25="",$F25=""),"",$E25*$F25)</f>
        <v/>
      </c>
      <c r="H25" s="18" t="n"/>
      <c r="I25" s="15" t="n"/>
      <c r="J25" s="19">
        <f>IF($H25="","",$H25-TODAY())</f>
        <v/>
      </c>
    </row>
    <row r="26">
      <c r="A26" s="10" t="n"/>
      <c r="B26" s="10" t="n"/>
      <c r="C26" s="10" t="n"/>
      <c r="D26" s="10" t="n"/>
      <c r="E26" s="11" t="n"/>
      <c r="F26" s="12">
        <f>IF($D26="","",IFERROR(VLOOKUP($D26,'ステージ'!$A$10:$B$16,2,FALSE),0))</f>
        <v/>
      </c>
      <c r="G26" s="11">
        <f>IF(OR($E26="",$F26=""),"",$E26*$F26)</f>
        <v/>
      </c>
      <c r="H26" s="13" t="n"/>
      <c r="I26" s="10" t="n"/>
      <c r="J26" s="14">
        <f>IF($H26="","",$H26-TODAY())</f>
        <v/>
      </c>
    </row>
    <row r="27">
      <c r="A27" s="15" t="n"/>
      <c r="B27" s="15" t="n"/>
      <c r="C27" s="15" t="n"/>
      <c r="D27" s="15" t="n"/>
      <c r="E27" s="16" t="n"/>
      <c r="F27" s="17">
        <f>IF($D27="","",IFERROR(VLOOKUP($D27,'ステージ'!$A$10:$B$16,2,FALSE),0))</f>
        <v/>
      </c>
      <c r="G27" s="16">
        <f>IF(OR($E27="",$F27=""),"",$E27*$F27)</f>
        <v/>
      </c>
      <c r="H27" s="18" t="n"/>
      <c r="I27" s="15" t="n"/>
      <c r="J27" s="19">
        <f>IF($H27="","",$H27-TODAY())</f>
        <v/>
      </c>
    </row>
    <row r="28">
      <c r="A28" s="10" t="n"/>
      <c r="B28" s="10" t="n"/>
      <c r="C28" s="10" t="n"/>
      <c r="D28" s="10" t="n"/>
      <c r="E28" s="11" t="n"/>
      <c r="F28" s="12">
        <f>IF($D28="","",IFERROR(VLOOKUP($D28,'ステージ'!$A$10:$B$16,2,FALSE),0))</f>
        <v/>
      </c>
      <c r="G28" s="11">
        <f>IF(OR($E28="",$F28=""),"",$E28*$F28)</f>
        <v/>
      </c>
      <c r="H28" s="13" t="n"/>
      <c r="I28" s="10" t="n"/>
      <c r="J28" s="14">
        <f>IF($H28="","",$H28-TODAY())</f>
        <v/>
      </c>
    </row>
    <row r="29">
      <c r="A29" s="15" t="n"/>
      <c r="B29" s="15" t="n"/>
      <c r="C29" s="15" t="n"/>
      <c r="D29" s="15" t="n"/>
      <c r="E29" s="16" t="n"/>
      <c r="F29" s="17">
        <f>IF($D29="","",IFERROR(VLOOKUP($D29,'ステージ'!$A$10:$B$16,2,FALSE),0))</f>
        <v/>
      </c>
      <c r="G29" s="16">
        <f>IF(OR($E29="",$F29=""),"",$E29*$F29)</f>
        <v/>
      </c>
      <c r="H29" s="18" t="n"/>
      <c r="I29" s="15" t="n"/>
      <c r="J29" s="19">
        <f>IF($H29="","",$H29-TODAY())</f>
        <v/>
      </c>
    </row>
    <row r="30">
      <c r="A30" s="10" t="n"/>
      <c r="B30" s="10" t="n"/>
      <c r="C30" s="10" t="n"/>
      <c r="D30" s="10" t="n"/>
      <c r="E30" s="11" t="n"/>
      <c r="F30" s="12">
        <f>IF($D30="","",IFERROR(VLOOKUP($D30,'ステージ'!$A$10:$B$16,2,FALSE),0))</f>
        <v/>
      </c>
      <c r="G30" s="11">
        <f>IF(OR($E30="",$F30=""),"",$E30*$F30)</f>
        <v/>
      </c>
      <c r="H30" s="13" t="n"/>
      <c r="I30" s="10" t="n"/>
      <c r="J30" s="14">
        <f>IF($H30="","",$H30-TODAY())</f>
        <v/>
      </c>
    </row>
    <row r="31">
      <c r="A31" s="15" t="n"/>
      <c r="B31" s="15" t="n"/>
      <c r="C31" s="15" t="n"/>
      <c r="D31" s="15" t="n"/>
      <c r="E31" s="16" t="n"/>
      <c r="F31" s="17">
        <f>IF($D31="","",IFERROR(VLOOKUP($D31,'ステージ'!$A$10:$B$16,2,FALSE),0))</f>
        <v/>
      </c>
      <c r="G31" s="16">
        <f>IF(OR($E31="",$F31=""),"",$E31*$F31)</f>
        <v/>
      </c>
      <c r="H31" s="18" t="n"/>
      <c r="I31" s="15" t="n"/>
      <c r="J31" s="19">
        <f>IF($H31="","",$H31-TODAY())</f>
        <v/>
      </c>
    </row>
    <row r="32">
      <c r="A32" s="10" t="n"/>
      <c r="B32" s="10" t="n"/>
      <c r="C32" s="10" t="n"/>
      <c r="D32" s="10" t="n"/>
      <c r="E32" s="11" t="n"/>
      <c r="F32" s="12">
        <f>IF($D32="","",IFERROR(VLOOKUP($D32,'ステージ'!$A$10:$B$16,2,FALSE),0))</f>
        <v/>
      </c>
      <c r="G32" s="11">
        <f>IF(OR($E32="",$F32=""),"",$E32*$F32)</f>
        <v/>
      </c>
      <c r="H32" s="13" t="n"/>
      <c r="I32" s="10" t="n"/>
      <c r="J32" s="14">
        <f>IF($H32="","",$H32-TODAY())</f>
        <v/>
      </c>
    </row>
    <row r="33">
      <c r="A33" s="15" t="n"/>
      <c r="B33" s="15" t="n"/>
      <c r="C33" s="15" t="n"/>
      <c r="D33" s="15" t="n"/>
      <c r="E33" s="16" t="n"/>
      <c r="F33" s="17">
        <f>IF($D33="","",IFERROR(VLOOKUP($D33,'ステージ'!$A$10:$B$16,2,FALSE),0))</f>
        <v/>
      </c>
      <c r="G33" s="16">
        <f>IF(OR($E33="",$F33=""),"",$E33*$F33)</f>
        <v/>
      </c>
      <c r="H33" s="18" t="n"/>
      <c r="I33" s="15" t="n"/>
      <c r="J33" s="19">
        <f>IF($H33="","",$H33-TODAY())</f>
        <v/>
      </c>
    </row>
    <row r="34">
      <c r="A34" s="10" t="n"/>
      <c r="B34" s="10" t="n"/>
      <c r="C34" s="10" t="n"/>
      <c r="D34" s="10" t="n"/>
      <c r="E34" s="11" t="n"/>
      <c r="F34" s="12">
        <f>IF($D34="","",IFERROR(VLOOKUP($D34,'ステージ'!$A$10:$B$16,2,FALSE),0))</f>
        <v/>
      </c>
      <c r="G34" s="11">
        <f>IF(OR($E34="",$F34=""),"",$E34*$F34)</f>
        <v/>
      </c>
      <c r="H34" s="13" t="n"/>
      <c r="I34" s="10" t="n"/>
      <c r="J34" s="14">
        <f>IF($H34="","",$H34-TODAY())</f>
        <v/>
      </c>
    </row>
    <row r="35">
      <c r="A35" s="15" t="n"/>
      <c r="B35" s="15" t="n"/>
      <c r="C35" s="15" t="n"/>
      <c r="D35" s="15" t="n"/>
      <c r="E35" s="16" t="n"/>
      <c r="F35" s="17">
        <f>IF($D35="","",IFERROR(VLOOKUP($D35,'ステージ'!$A$10:$B$16,2,FALSE),0))</f>
        <v/>
      </c>
      <c r="G35" s="16">
        <f>IF(OR($E35="",$F35=""),"",$E35*$F35)</f>
        <v/>
      </c>
      <c r="H35" s="18" t="n"/>
      <c r="I35" s="15" t="n"/>
      <c r="J35" s="19">
        <f>IF($H35="","",$H35-TODAY())</f>
        <v/>
      </c>
    </row>
    <row r="36">
      <c r="A36" s="10" t="n"/>
      <c r="B36" s="10" t="n"/>
      <c r="C36" s="10" t="n"/>
      <c r="D36" s="10" t="n"/>
      <c r="E36" s="11" t="n"/>
      <c r="F36" s="12">
        <f>IF($D36="","",IFERROR(VLOOKUP($D36,'ステージ'!$A$10:$B$16,2,FALSE),0))</f>
        <v/>
      </c>
      <c r="G36" s="11">
        <f>IF(OR($E36="",$F36=""),"",$E36*$F36)</f>
        <v/>
      </c>
      <c r="H36" s="13" t="n"/>
      <c r="I36" s="10" t="n"/>
      <c r="J36" s="14">
        <f>IF($H36="","",$H36-TODAY())</f>
        <v/>
      </c>
    </row>
    <row r="37">
      <c r="A37" s="15" t="n"/>
      <c r="B37" s="15" t="n"/>
      <c r="C37" s="15" t="n"/>
      <c r="D37" s="15" t="n"/>
      <c r="E37" s="16" t="n"/>
      <c r="F37" s="17">
        <f>IF($D37="","",IFERROR(VLOOKUP($D37,'ステージ'!$A$10:$B$16,2,FALSE),0))</f>
        <v/>
      </c>
      <c r="G37" s="16">
        <f>IF(OR($E37="",$F37=""),"",$E37*$F37)</f>
        <v/>
      </c>
      <c r="H37" s="18" t="n"/>
      <c r="I37" s="15" t="n"/>
      <c r="J37" s="19">
        <f>IF($H37="","",$H37-TODAY())</f>
        <v/>
      </c>
    </row>
    <row r="38">
      <c r="A38" s="10" t="n"/>
      <c r="B38" s="10" t="n"/>
      <c r="C38" s="10" t="n"/>
      <c r="D38" s="10" t="n"/>
      <c r="E38" s="11" t="n"/>
      <c r="F38" s="12">
        <f>IF($D38="","",IFERROR(VLOOKUP($D38,'ステージ'!$A$10:$B$16,2,FALSE),0))</f>
        <v/>
      </c>
      <c r="G38" s="11">
        <f>IF(OR($E38="",$F38=""),"",$E38*$F38)</f>
        <v/>
      </c>
      <c r="H38" s="13" t="n"/>
      <c r="I38" s="10" t="n"/>
      <c r="J38" s="14">
        <f>IF($H38="","",$H38-TODAY())</f>
        <v/>
      </c>
    </row>
    <row r="39">
      <c r="A39" s="15" t="n"/>
      <c r="B39" s="15" t="n"/>
      <c r="C39" s="15" t="n"/>
      <c r="D39" s="15" t="n"/>
      <c r="E39" s="16" t="n"/>
      <c r="F39" s="17">
        <f>IF($D39="","",IFERROR(VLOOKUP($D39,'ステージ'!$A$10:$B$16,2,FALSE),0))</f>
        <v/>
      </c>
      <c r="G39" s="16">
        <f>IF(OR($E39="",$F39=""),"",$E39*$F39)</f>
        <v/>
      </c>
      <c r="H39" s="18" t="n"/>
      <c r="I39" s="15" t="n"/>
      <c r="J39" s="19">
        <f>IF($H39="","",$H39-TODAY())</f>
        <v/>
      </c>
    </row>
    <row r="40">
      <c r="A40" s="10" t="n"/>
      <c r="B40" s="10" t="n"/>
      <c r="C40" s="10" t="n"/>
      <c r="D40" s="10" t="n"/>
      <c r="E40" s="11" t="n"/>
      <c r="F40" s="12">
        <f>IF($D40="","",IFERROR(VLOOKUP($D40,'ステージ'!$A$10:$B$16,2,FALSE),0))</f>
        <v/>
      </c>
      <c r="G40" s="11">
        <f>IF(OR($E40="",$F40=""),"",$E40*$F40)</f>
        <v/>
      </c>
      <c r="H40" s="13" t="n"/>
      <c r="I40" s="10" t="n"/>
      <c r="J40" s="14">
        <f>IF($H40="","",$H40-TODAY())</f>
        <v/>
      </c>
    </row>
    <row r="41">
      <c r="A41" s="15" t="n"/>
      <c r="B41" s="15" t="n"/>
      <c r="C41" s="15" t="n"/>
      <c r="D41" s="15" t="n"/>
      <c r="E41" s="16" t="n"/>
      <c r="F41" s="17">
        <f>IF($D41="","",IFERROR(VLOOKUP($D41,'ステージ'!$A$10:$B$16,2,FALSE),0))</f>
        <v/>
      </c>
      <c r="G41" s="16">
        <f>IF(OR($E41="",$F41=""),"",$E41*$F41)</f>
        <v/>
      </c>
      <c r="H41" s="18" t="n"/>
      <c r="I41" s="15" t="n"/>
      <c r="J41" s="19">
        <f>IF($H41="","",$H41-TODAY())</f>
        <v/>
      </c>
    </row>
    <row r="42">
      <c r="A42" s="10" t="n"/>
      <c r="B42" s="10" t="n"/>
      <c r="C42" s="10" t="n"/>
      <c r="D42" s="10" t="n"/>
      <c r="E42" s="11" t="n"/>
      <c r="F42" s="12">
        <f>IF($D42="","",IFERROR(VLOOKUP($D42,'ステージ'!$A$10:$B$16,2,FALSE),0))</f>
        <v/>
      </c>
      <c r="G42" s="11">
        <f>IF(OR($E42="",$F42=""),"",$E42*$F42)</f>
        <v/>
      </c>
      <c r="H42" s="13" t="n"/>
      <c r="I42" s="10" t="n"/>
      <c r="J42" s="14">
        <f>IF($H42="","",$H42-TODAY())</f>
        <v/>
      </c>
    </row>
    <row r="43">
      <c r="A43" s="15" t="n"/>
      <c r="B43" s="15" t="n"/>
      <c r="C43" s="15" t="n"/>
      <c r="D43" s="15" t="n"/>
      <c r="E43" s="16" t="n"/>
      <c r="F43" s="17">
        <f>IF($D43="","",IFERROR(VLOOKUP($D43,'ステージ'!$A$10:$B$16,2,FALSE),0))</f>
        <v/>
      </c>
      <c r="G43" s="16">
        <f>IF(OR($E43="",$F43=""),"",$E43*$F43)</f>
        <v/>
      </c>
      <c r="H43" s="18" t="n"/>
      <c r="I43" s="15" t="n"/>
      <c r="J43" s="19">
        <f>IF($H43="","",$H43-TODAY())</f>
        <v/>
      </c>
    </row>
    <row r="44">
      <c r="A44" s="10" t="n"/>
      <c r="B44" s="10" t="n"/>
      <c r="C44" s="10" t="n"/>
      <c r="D44" s="10" t="n"/>
      <c r="E44" s="11" t="n"/>
      <c r="F44" s="12">
        <f>IF($D44="","",IFERROR(VLOOKUP($D44,'ステージ'!$A$10:$B$16,2,FALSE),0))</f>
        <v/>
      </c>
      <c r="G44" s="11">
        <f>IF(OR($E44="",$F44=""),"",$E44*$F44)</f>
        <v/>
      </c>
      <c r="H44" s="13" t="n"/>
      <c r="I44" s="10" t="n"/>
      <c r="J44" s="14">
        <f>IF($H44="","",$H44-TODAY())</f>
        <v/>
      </c>
    </row>
    <row r="45">
      <c r="A45" s="15" t="n"/>
      <c r="B45" s="15" t="n"/>
      <c r="C45" s="15" t="n"/>
      <c r="D45" s="15" t="n"/>
      <c r="E45" s="16" t="n"/>
      <c r="F45" s="17">
        <f>IF($D45="","",IFERROR(VLOOKUP($D45,'ステージ'!$A$10:$B$16,2,FALSE),0))</f>
        <v/>
      </c>
      <c r="G45" s="16">
        <f>IF(OR($E45="",$F45=""),"",$E45*$F45)</f>
        <v/>
      </c>
      <c r="H45" s="18" t="n"/>
      <c r="I45" s="15" t="n"/>
      <c r="J45" s="19">
        <f>IF($H45="","",$H45-TODAY())</f>
        <v/>
      </c>
    </row>
    <row r="46">
      <c r="A46" s="10" t="n"/>
      <c r="B46" s="10" t="n"/>
      <c r="C46" s="10" t="n"/>
      <c r="D46" s="10" t="n"/>
      <c r="E46" s="11" t="n"/>
      <c r="F46" s="12">
        <f>IF($D46="","",IFERROR(VLOOKUP($D46,'ステージ'!$A$10:$B$16,2,FALSE),0))</f>
        <v/>
      </c>
      <c r="G46" s="11">
        <f>IF(OR($E46="",$F46=""),"",$E46*$F46)</f>
        <v/>
      </c>
      <c r="H46" s="13" t="n"/>
      <c r="I46" s="10" t="n"/>
      <c r="J46" s="14">
        <f>IF($H46="","",$H46-TODAY())</f>
        <v/>
      </c>
    </row>
    <row r="47">
      <c r="A47" s="15" t="n"/>
      <c r="B47" s="15" t="n"/>
      <c r="C47" s="15" t="n"/>
      <c r="D47" s="15" t="n"/>
      <c r="E47" s="16" t="n"/>
      <c r="F47" s="17">
        <f>IF($D47="","",IFERROR(VLOOKUP($D47,'ステージ'!$A$10:$B$16,2,FALSE),0))</f>
        <v/>
      </c>
      <c r="G47" s="16">
        <f>IF(OR($E47="",$F47=""),"",$E47*$F47)</f>
        <v/>
      </c>
      <c r="H47" s="18" t="n"/>
      <c r="I47" s="15" t="n"/>
      <c r="J47" s="19">
        <f>IF($H47="","",$H47-TODAY())</f>
        <v/>
      </c>
    </row>
    <row r="48">
      <c r="A48" s="10" t="n"/>
      <c r="B48" s="10" t="n"/>
      <c r="C48" s="10" t="n"/>
      <c r="D48" s="10" t="n"/>
      <c r="E48" s="11" t="n"/>
      <c r="F48" s="12">
        <f>IF($D48="","",IFERROR(VLOOKUP($D48,'ステージ'!$A$10:$B$16,2,FALSE),0))</f>
        <v/>
      </c>
      <c r="G48" s="11">
        <f>IF(OR($E48="",$F48=""),"",$E48*$F48)</f>
        <v/>
      </c>
      <c r="H48" s="13" t="n"/>
      <c r="I48" s="10" t="n"/>
      <c r="J48" s="14">
        <f>IF($H48="","",$H48-TODAY())</f>
        <v/>
      </c>
    </row>
    <row r="49">
      <c r="A49" s="15" t="n"/>
      <c r="B49" s="15" t="n"/>
      <c r="C49" s="15" t="n"/>
      <c r="D49" s="15" t="n"/>
      <c r="E49" s="16" t="n"/>
      <c r="F49" s="17">
        <f>IF($D49="","",IFERROR(VLOOKUP($D49,'ステージ'!$A$10:$B$16,2,FALSE),0))</f>
        <v/>
      </c>
      <c r="G49" s="16">
        <f>IF(OR($E49="",$F49=""),"",$E49*$F49)</f>
        <v/>
      </c>
      <c r="H49" s="18" t="n"/>
      <c r="I49" s="15" t="n"/>
      <c r="J49" s="19">
        <f>IF($H49="","",$H49-TODAY())</f>
        <v/>
      </c>
    </row>
    <row r="50">
      <c r="A50" s="10" t="n"/>
      <c r="B50" s="10" t="n"/>
      <c r="C50" s="10" t="n"/>
      <c r="D50" s="10" t="n"/>
      <c r="E50" s="11" t="n"/>
      <c r="F50" s="12">
        <f>IF($D50="","",IFERROR(VLOOKUP($D50,'ステージ'!$A$10:$B$16,2,FALSE),0))</f>
        <v/>
      </c>
      <c r="G50" s="11">
        <f>IF(OR($E50="",$F50=""),"",$E50*$F50)</f>
        <v/>
      </c>
      <c r="H50" s="13" t="n"/>
      <c r="I50" s="10" t="n"/>
      <c r="J50" s="14">
        <f>IF($H50="","",$H50-TODAY())</f>
        <v/>
      </c>
    </row>
    <row r="51">
      <c r="A51" s="15" t="n"/>
      <c r="B51" s="15" t="n"/>
      <c r="C51" s="15" t="n"/>
      <c r="D51" s="15" t="n"/>
      <c r="E51" s="16" t="n"/>
      <c r="F51" s="17">
        <f>IF($D51="","",IFERROR(VLOOKUP($D51,'ステージ'!$A$10:$B$16,2,FALSE),0))</f>
        <v/>
      </c>
      <c r="G51" s="16">
        <f>IF(OR($E51="",$F51=""),"",$E51*$F51)</f>
        <v/>
      </c>
      <c r="H51" s="18" t="n"/>
      <c r="I51" s="15" t="n"/>
      <c r="J51" s="19">
        <f>IF($H51="","",$H51-TODAY())</f>
        <v/>
      </c>
    </row>
    <row r="52">
      <c r="A52" s="10" t="n"/>
      <c r="B52" s="10" t="n"/>
      <c r="C52" s="10" t="n"/>
      <c r="D52" s="10" t="n"/>
      <c r="E52" s="11" t="n"/>
      <c r="F52" s="12">
        <f>IF($D52="","",IFERROR(VLOOKUP($D52,'ステージ'!$A$10:$B$16,2,FALSE),0))</f>
        <v/>
      </c>
      <c r="G52" s="11">
        <f>IF(OR($E52="",$F52=""),"",$E52*$F52)</f>
        <v/>
      </c>
      <c r="H52" s="13" t="n"/>
      <c r="I52" s="10" t="n"/>
      <c r="J52" s="14">
        <f>IF($H52="","",$H52-TODAY())</f>
        <v/>
      </c>
    </row>
    <row r="53">
      <c r="A53" s="15" t="n"/>
      <c r="B53" s="15" t="n"/>
      <c r="C53" s="15" t="n"/>
      <c r="D53" s="15" t="n"/>
      <c r="E53" s="16" t="n"/>
      <c r="F53" s="17">
        <f>IF($D53="","",IFERROR(VLOOKUP($D53,'ステージ'!$A$10:$B$16,2,FALSE),0))</f>
        <v/>
      </c>
      <c r="G53" s="16">
        <f>IF(OR($E53="",$F53=""),"",$E53*$F53)</f>
        <v/>
      </c>
      <c r="H53" s="18" t="n"/>
      <c r="I53" s="15" t="n"/>
      <c r="J53" s="19">
        <f>IF($H53="","",$H53-TODAY())</f>
        <v/>
      </c>
    </row>
    <row r="54">
      <c r="A54" s="10" t="n"/>
      <c r="B54" s="10" t="n"/>
      <c r="C54" s="10" t="n"/>
      <c r="D54" s="10" t="n"/>
      <c r="E54" s="11" t="n"/>
      <c r="F54" s="12">
        <f>IF($D54="","",IFERROR(VLOOKUP($D54,'ステージ'!$A$10:$B$16,2,FALSE),0))</f>
        <v/>
      </c>
      <c r="G54" s="11">
        <f>IF(OR($E54="",$F54=""),"",$E54*$F54)</f>
        <v/>
      </c>
      <c r="H54" s="13" t="n"/>
      <c r="I54" s="10" t="n"/>
      <c r="J54" s="14">
        <f>IF($H54="","",$H54-TODAY())</f>
        <v/>
      </c>
    </row>
    <row r="55">
      <c r="A55" s="15" t="n"/>
      <c r="B55" s="15" t="n"/>
      <c r="C55" s="15" t="n"/>
      <c r="D55" s="15" t="n"/>
      <c r="E55" s="16" t="n"/>
      <c r="F55" s="17">
        <f>IF($D55="","",IFERROR(VLOOKUP($D55,'ステージ'!$A$10:$B$16,2,FALSE),0))</f>
        <v/>
      </c>
      <c r="G55" s="16">
        <f>IF(OR($E55="",$F55=""),"",$E55*$F55)</f>
        <v/>
      </c>
      <c r="H55" s="18" t="n"/>
      <c r="I55" s="15" t="n"/>
      <c r="J55" s="19">
        <f>IF($H55="","",$H55-TODAY())</f>
        <v/>
      </c>
    </row>
    <row r="56">
      <c r="A56" s="10" t="n"/>
      <c r="B56" s="10" t="n"/>
      <c r="C56" s="10" t="n"/>
      <c r="D56" s="10" t="n"/>
      <c r="E56" s="11" t="n"/>
      <c r="F56" s="12">
        <f>IF($D56="","",IFERROR(VLOOKUP($D56,'ステージ'!$A$10:$B$16,2,FALSE),0))</f>
        <v/>
      </c>
      <c r="G56" s="11">
        <f>IF(OR($E56="",$F56=""),"",$E56*$F56)</f>
        <v/>
      </c>
      <c r="H56" s="13" t="n"/>
      <c r="I56" s="10" t="n"/>
      <c r="J56" s="14">
        <f>IF($H56="","",$H56-TODAY())</f>
        <v/>
      </c>
    </row>
    <row r="57">
      <c r="A57" s="15" t="n"/>
      <c r="B57" s="15" t="n"/>
      <c r="C57" s="15" t="n"/>
      <c r="D57" s="15" t="n"/>
      <c r="E57" s="16" t="n"/>
      <c r="F57" s="17">
        <f>IF($D57="","",IFERROR(VLOOKUP($D57,'ステージ'!$A$10:$B$16,2,FALSE),0))</f>
        <v/>
      </c>
      <c r="G57" s="16">
        <f>IF(OR($E57="",$F57=""),"",$E57*$F57)</f>
        <v/>
      </c>
      <c r="H57" s="18" t="n"/>
      <c r="I57" s="15" t="n"/>
      <c r="J57" s="19">
        <f>IF($H57="","",$H57-TODAY())</f>
        <v/>
      </c>
    </row>
    <row r="58">
      <c r="A58" s="10" t="n"/>
      <c r="B58" s="10" t="n"/>
      <c r="C58" s="10" t="n"/>
      <c r="D58" s="10" t="n"/>
      <c r="E58" s="11" t="n"/>
      <c r="F58" s="12">
        <f>IF($D58="","",IFERROR(VLOOKUP($D58,'ステージ'!$A$10:$B$16,2,FALSE),0))</f>
        <v/>
      </c>
      <c r="G58" s="11">
        <f>IF(OR($E58="",$F58=""),"",$E58*$F58)</f>
        <v/>
      </c>
      <c r="H58" s="13" t="n"/>
      <c r="I58" s="10" t="n"/>
      <c r="J58" s="14">
        <f>IF($H58="","",$H58-TODAY())</f>
        <v/>
      </c>
    </row>
    <row r="59">
      <c r="A59" s="15" t="n"/>
      <c r="B59" s="15" t="n"/>
      <c r="C59" s="15" t="n"/>
      <c r="D59" s="15" t="n"/>
      <c r="E59" s="16" t="n"/>
      <c r="F59" s="17">
        <f>IF($D59="","",IFERROR(VLOOKUP($D59,'ステージ'!$A$10:$B$16,2,FALSE),0))</f>
        <v/>
      </c>
      <c r="G59" s="16">
        <f>IF(OR($E59="",$F59=""),"",$E59*$F59)</f>
        <v/>
      </c>
      <c r="H59" s="18" t="n"/>
      <c r="I59" s="15" t="n"/>
      <c r="J59" s="19">
        <f>IF($H59="","",$H59-TODAY())</f>
        <v/>
      </c>
    </row>
    <row r="60">
      <c r="A60" s="10" t="n"/>
      <c r="B60" s="10" t="n"/>
      <c r="C60" s="10" t="n"/>
      <c r="D60" s="10" t="n"/>
      <c r="E60" s="11" t="n"/>
      <c r="F60" s="12">
        <f>IF($D60="","",IFERROR(VLOOKUP($D60,'ステージ'!$A$10:$B$16,2,FALSE),0))</f>
        <v/>
      </c>
      <c r="G60" s="11">
        <f>IF(OR($E60="",$F60=""),"",$E60*$F60)</f>
        <v/>
      </c>
      <c r="H60" s="13" t="n"/>
      <c r="I60" s="10" t="n"/>
      <c r="J60" s="14">
        <f>IF($H60="","",$H60-TODAY())</f>
        <v/>
      </c>
    </row>
    <row r="61">
      <c r="A61" s="15" t="n"/>
      <c r="B61" s="15" t="n"/>
      <c r="C61" s="15" t="n"/>
      <c r="D61" s="15" t="n"/>
      <c r="E61" s="16" t="n"/>
      <c r="F61" s="17">
        <f>IF($D61="","",IFERROR(VLOOKUP($D61,'ステージ'!$A$10:$B$16,2,FALSE),0))</f>
        <v/>
      </c>
      <c r="G61" s="16">
        <f>IF(OR($E61="",$F61=""),"",$E61*$F61)</f>
        <v/>
      </c>
      <c r="H61" s="18" t="n"/>
      <c r="I61" s="15" t="n"/>
      <c r="J61" s="19">
        <f>IF($H61="","",$H61-TODAY())</f>
        <v/>
      </c>
    </row>
    <row r="62">
      <c r="A62" s="10" t="n"/>
      <c r="B62" s="10" t="n"/>
      <c r="C62" s="10" t="n"/>
      <c r="D62" s="10" t="n"/>
      <c r="E62" s="11" t="n"/>
      <c r="F62" s="12">
        <f>IF($D62="","",IFERROR(VLOOKUP($D62,'ステージ'!$A$10:$B$16,2,FALSE),0))</f>
        <v/>
      </c>
      <c r="G62" s="11">
        <f>IF(OR($E62="",$F62=""),"",$E62*$F62)</f>
        <v/>
      </c>
      <c r="H62" s="13" t="n"/>
      <c r="I62" s="10" t="n"/>
      <c r="J62" s="14">
        <f>IF($H62="","",$H62-TODAY())</f>
        <v/>
      </c>
    </row>
    <row r="63">
      <c r="A63" s="15" t="n"/>
      <c r="B63" s="15" t="n"/>
      <c r="C63" s="15" t="n"/>
      <c r="D63" s="15" t="n"/>
      <c r="E63" s="16" t="n"/>
      <c r="F63" s="17">
        <f>IF($D63="","",IFERROR(VLOOKUP($D63,'ステージ'!$A$10:$B$16,2,FALSE),0))</f>
        <v/>
      </c>
      <c r="G63" s="16">
        <f>IF(OR($E63="",$F63=""),"",$E63*$F63)</f>
        <v/>
      </c>
      <c r="H63" s="18" t="n"/>
      <c r="I63" s="15" t="n"/>
      <c r="J63" s="19">
        <f>IF($H63="","",$H63-TODAY())</f>
        <v/>
      </c>
    </row>
    <row r="64">
      <c r="A64" s="10" t="n"/>
      <c r="B64" s="10" t="n"/>
      <c r="C64" s="10" t="n"/>
      <c r="D64" s="10" t="n"/>
      <c r="E64" s="11" t="n"/>
      <c r="F64" s="12">
        <f>IF($D64="","",IFERROR(VLOOKUP($D64,'ステージ'!$A$10:$B$16,2,FALSE),0))</f>
        <v/>
      </c>
      <c r="G64" s="11">
        <f>IF(OR($E64="",$F64=""),"",$E64*$F64)</f>
        <v/>
      </c>
      <c r="H64" s="13" t="n"/>
      <c r="I64" s="10" t="n"/>
      <c r="J64" s="14">
        <f>IF($H64="","",$H64-TODAY())</f>
        <v/>
      </c>
    </row>
    <row r="65">
      <c r="A65" s="15" t="n"/>
      <c r="B65" s="15" t="n"/>
      <c r="C65" s="15" t="n"/>
      <c r="D65" s="15" t="n"/>
      <c r="E65" s="16" t="n"/>
      <c r="F65" s="17">
        <f>IF($D65="","",IFERROR(VLOOKUP($D65,'ステージ'!$A$10:$B$16,2,FALSE),0))</f>
        <v/>
      </c>
      <c r="G65" s="16">
        <f>IF(OR($E65="",$F65=""),"",$E65*$F65)</f>
        <v/>
      </c>
      <c r="H65" s="18" t="n"/>
      <c r="I65" s="15" t="n"/>
      <c r="J65" s="19">
        <f>IF($H65="","",$H65-TODAY())</f>
        <v/>
      </c>
    </row>
    <row r="66">
      <c r="A66" s="10" t="n"/>
      <c r="B66" s="10" t="n"/>
      <c r="C66" s="10" t="n"/>
      <c r="D66" s="10" t="n"/>
      <c r="E66" s="11" t="n"/>
      <c r="F66" s="12">
        <f>IF($D66="","",IFERROR(VLOOKUP($D66,'ステージ'!$A$10:$B$16,2,FALSE),0))</f>
        <v/>
      </c>
      <c r="G66" s="11">
        <f>IF(OR($E66="",$F66=""),"",$E66*$F66)</f>
        <v/>
      </c>
      <c r="H66" s="13" t="n"/>
      <c r="I66" s="10" t="n"/>
      <c r="J66" s="14">
        <f>IF($H66="","",$H66-TODAY())</f>
        <v/>
      </c>
    </row>
    <row r="67">
      <c r="A67" s="15" t="n"/>
      <c r="B67" s="15" t="n"/>
      <c r="C67" s="15" t="n"/>
      <c r="D67" s="15" t="n"/>
      <c r="E67" s="16" t="n"/>
      <c r="F67" s="17">
        <f>IF($D67="","",IFERROR(VLOOKUP($D67,'ステージ'!$A$10:$B$16,2,FALSE),0))</f>
        <v/>
      </c>
      <c r="G67" s="16">
        <f>IF(OR($E67="",$F67=""),"",$E67*$F67)</f>
        <v/>
      </c>
      <c r="H67" s="18" t="n"/>
      <c r="I67" s="15" t="n"/>
      <c r="J67" s="19">
        <f>IF($H67="","",$H67-TODAY())</f>
        <v/>
      </c>
    </row>
    <row r="68">
      <c r="A68" s="10" t="n"/>
      <c r="B68" s="10" t="n"/>
      <c r="C68" s="10" t="n"/>
      <c r="D68" s="10" t="n"/>
      <c r="E68" s="11" t="n"/>
      <c r="F68" s="12">
        <f>IF($D68="","",IFERROR(VLOOKUP($D68,'ステージ'!$A$10:$B$16,2,FALSE),0))</f>
        <v/>
      </c>
      <c r="G68" s="11">
        <f>IF(OR($E68="",$F68=""),"",$E68*$F68)</f>
        <v/>
      </c>
      <c r="H68" s="13" t="n"/>
      <c r="I68" s="10" t="n"/>
      <c r="J68" s="14">
        <f>IF($H68="","",$H68-TODAY())</f>
        <v/>
      </c>
    </row>
    <row r="69">
      <c r="A69" s="15" t="n"/>
      <c r="B69" s="15" t="n"/>
      <c r="C69" s="15" t="n"/>
      <c r="D69" s="15" t="n"/>
      <c r="E69" s="16" t="n"/>
      <c r="F69" s="17">
        <f>IF($D69="","",IFERROR(VLOOKUP($D69,'ステージ'!$A$10:$B$16,2,FALSE),0))</f>
        <v/>
      </c>
      <c r="G69" s="16">
        <f>IF(OR($E69="",$F69=""),"",$E69*$F69)</f>
        <v/>
      </c>
      <c r="H69" s="18" t="n"/>
      <c r="I69" s="15" t="n"/>
      <c r="J69" s="19">
        <f>IF($H69="","",$H69-TODAY())</f>
        <v/>
      </c>
    </row>
    <row r="70">
      <c r="A70" s="10" t="n"/>
      <c r="B70" s="10" t="n"/>
      <c r="C70" s="10" t="n"/>
      <c r="D70" s="10" t="n"/>
      <c r="E70" s="11" t="n"/>
      <c r="F70" s="12">
        <f>IF($D70="","",IFERROR(VLOOKUP($D70,'ステージ'!$A$10:$B$16,2,FALSE),0))</f>
        <v/>
      </c>
      <c r="G70" s="11">
        <f>IF(OR($E70="",$F70=""),"",$E70*$F70)</f>
        <v/>
      </c>
      <c r="H70" s="13" t="n"/>
      <c r="I70" s="10" t="n"/>
      <c r="J70" s="14">
        <f>IF($H70="","",$H70-TODAY())</f>
        <v/>
      </c>
    </row>
    <row r="71">
      <c r="A71" s="15" t="n"/>
      <c r="B71" s="15" t="n"/>
      <c r="C71" s="15" t="n"/>
      <c r="D71" s="15" t="n"/>
      <c r="E71" s="16" t="n"/>
      <c r="F71" s="17">
        <f>IF($D71="","",IFERROR(VLOOKUP($D71,'ステージ'!$A$10:$B$16,2,FALSE),0))</f>
        <v/>
      </c>
      <c r="G71" s="16">
        <f>IF(OR($E71="",$F71=""),"",$E71*$F71)</f>
        <v/>
      </c>
      <c r="H71" s="18" t="n"/>
      <c r="I71" s="15" t="n"/>
      <c r="J71" s="19">
        <f>IF($H71="","",$H71-TODAY())</f>
        <v/>
      </c>
    </row>
    <row r="72">
      <c r="A72" s="10" t="n"/>
      <c r="B72" s="10" t="n"/>
      <c r="C72" s="10" t="n"/>
      <c r="D72" s="10" t="n"/>
      <c r="E72" s="11" t="n"/>
      <c r="F72" s="12">
        <f>IF($D72="","",IFERROR(VLOOKUP($D72,'ステージ'!$A$10:$B$16,2,FALSE),0))</f>
        <v/>
      </c>
      <c r="G72" s="11">
        <f>IF(OR($E72="",$F72=""),"",$E72*$F72)</f>
        <v/>
      </c>
      <c r="H72" s="13" t="n"/>
      <c r="I72" s="10" t="n"/>
      <c r="J72" s="14">
        <f>IF($H72="","",$H72-TODAY())</f>
        <v/>
      </c>
    </row>
    <row r="73">
      <c r="A73" s="15" t="n"/>
      <c r="B73" s="15" t="n"/>
      <c r="C73" s="15" t="n"/>
      <c r="D73" s="15" t="n"/>
      <c r="E73" s="16" t="n"/>
      <c r="F73" s="17">
        <f>IF($D73="","",IFERROR(VLOOKUP($D73,'ステージ'!$A$10:$B$16,2,FALSE),0))</f>
        <v/>
      </c>
      <c r="G73" s="16">
        <f>IF(OR($E73="",$F73=""),"",$E73*$F73)</f>
        <v/>
      </c>
      <c r="H73" s="18" t="n"/>
      <c r="I73" s="15" t="n"/>
      <c r="J73" s="19">
        <f>IF($H73="","",$H73-TODAY())</f>
        <v/>
      </c>
    </row>
    <row r="74">
      <c r="A74" s="10" t="n"/>
      <c r="B74" s="10" t="n"/>
      <c r="C74" s="10" t="n"/>
      <c r="D74" s="10" t="n"/>
      <c r="E74" s="11" t="n"/>
      <c r="F74" s="12">
        <f>IF($D74="","",IFERROR(VLOOKUP($D74,'ステージ'!$A$10:$B$16,2,FALSE),0))</f>
        <v/>
      </c>
      <c r="G74" s="11">
        <f>IF(OR($E74="",$F74=""),"",$E74*$F74)</f>
        <v/>
      </c>
      <c r="H74" s="13" t="n"/>
      <c r="I74" s="10" t="n"/>
      <c r="J74" s="14">
        <f>IF($H74="","",$H74-TODAY())</f>
        <v/>
      </c>
    </row>
    <row r="75">
      <c r="A75" s="15" t="n"/>
      <c r="B75" s="15" t="n"/>
      <c r="C75" s="15" t="n"/>
      <c r="D75" s="15" t="n"/>
      <c r="E75" s="16" t="n"/>
      <c r="F75" s="17">
        <f>IF($D75="","",IFERROR(VLOOKUP($D75,'ステージ'!$A$10:$B$16,2,FALSE),0))</f>
        <v/>
      </c>
      <c r="G75" s="16">
        <f>IF(OR($E75="",$F75=""),"",$E75*$F75)</f>
        <v/>
      </c>
      <c r="H75" s="18" t="n"/>
      <c r="I75" s="15" t="n"/>
      <c r="J75" s="19">
        <f>IF($H75="","",$H75-TODAY())</f>
        <v/>
      </c>
    </row>
    <row r="76">
      <c r="A76" s="10" t="n"/>
      <c r="B76" s="10" t="n"/>
      <c r="C76" s="10" t="n"/>
      <c r="D76" s="10" t="n"/>
      <c r="E76" s="11" t="n"/>
      <c r="F76" s="12">
        <f>IF($D76="","",IFERROR(VLOOKUP($D76,'ステージ'!$A$10:$B$16,2,FALSE),0))</f>
        <v/>
      </c>
      <c r="G76" s="11">
        <f>IF(OR($E76="",$F76=""),"",$E76*$F76)</f>
        <v/>
      </c>
      <c r="H76" s="13" t="n"/>
      <c r="I76" s="10" t="n"/>
      <c r="J76" s="14">
        <f>IF($H76="","",$H76-TODAY())</f>
        <v/>
      </c>
    </row>
    <row r="77">
      <c r="A77" s="15" t="n"/>
      <c r="B77" s="15" t="n"/>
      <c r="C77" s="15" t="n"/>
      <c r="D77" s="15" t="n"/>
      <c r="E77" s="16" t="n"/>
      <c r="F77" s="17">
        <f>IF($D77="","",IFERROR(VLOOKUP($D77,'ステージ'!$A$10:$B$16,2,FALSE),0))</f>
        <v/>
      </c>
      <c r="G77" s="16">
        <f>IF(OR($E77="",$F77=""),"",$E77*$F77)</f>
        <v/>
      </c>
      <c r="H77" s="18" t="n"/>
      <c r="I77" s="15" t="n"/>
      <c r="J77" s="19">
        <f>IF($H77="","",$H77-TODAY())</f>
        <v/>
      </c>
    </row>
    <row r="78">
      <c r="A78" s="10" t="n"/>
      <c r="B78" s="10" t="n"/>
      <c r="C78" s="10" t="n"/>
      <c r="D78" s="10" t="n"/>
      <c r="E78" s="11" t="n"/>
      <c r="F78" s="12">
        <f>IF($D78="","",IFERROR(VLOOKUP($D78,'ステージ'!$A$10:$B$16,2,FALSE),0))</f>
        <v/>
      </c>
      <c r="G78" s="11">
        <f>IF(OR($E78="",$F78=""),"",$E78*$F78)</f>
        <v/>
      </c>
      <c r="H78" s="13" t="n"/>
      <c r="I78" s="10" t="n"/>
      <c r="J78" s="14">
        <f>IF($H78="","",$H78-TODAY())</f>
        <v/>
      </c>
    </row>
    <row r="79">
      <c r="A79" s="15" t="n"/>
      <c r="B79" s="15" t="n"/>
      <c r="C79" s="15" t="n"/>
      <c r="D79" s="15" t="n"/>
      <c r="E79" s="16" t="n"/>
      <c r="F79" s="17">
        <f>IF($D79="","",IFERROR(VLOOKUP($D79,'ステージ'!$A$10:$B$16,2,FALSE),0))</f>
        <v/>
      </c>
      <c r="G79" s="16">
        <f>IF(OR($E79="",$F79=""),"",$E79*$F79)</f>
        <v/>
      </c>
      <c r="H79" s="18" t="n"/>
      <c r="I79" s="15" t="n"/>
      <c r="J79" s="19">
        <f>IF($H79="","",$H79-TODAY())</f>
        <v/>
      </c>
    </row>
    <row r="80">
      <c r="A80" s="10" t="n"/>
      <c r="B80" s="10" t="n"/>
      <c r="C80" s="10" t="n"/>
      <c r="D80" s="10" t="n"/>
      <c r="E80" s="11" t="n"/>
      <c r="F80" s="12">
        <f>IF($D80="","",IFERROR(VLOOKUP($D80,'ステージ'!$A$10:$B$16,2,FALSE),0))</f>
        <v/>
      </c>
      <c r="G80" s="11">
        <f>IF(OR($E80="",$F80=""),"",$E80*$F80)</f>
        <v/>
      </c>
      <c r="H80" s="13" t="n"/>
      <c r="I80" s="10" t="n"/>
      <c r="J80" s="14">
        <f>IF($H80="","",$H80-TODAY())</f>
        <v/>
      </c>
    </row>
    <row r="81">
      <c r="A81" s="15" t="n"/>
      <c r="B81" s="15" t="n"/>
      <c r="C81" s="15" t="n"/>
      <c r="D81" s="15" t="n"/>
      <c r="E81" s="16" t="n"/>
      <c r="F81" s="17">
        <f>IF($D81="","",IFERROR(VLOOKUP($D81,'ステージ'!$A$10:$B$16,2,FALSE),0))</f>
        <v/>
      </c>
      <c r="G81" s="16">
        <f>IF(OR($E81="",$F81=""),"",$E81*$F81)</f>
        <v/>
      </c>
      <c r="H81" s="18" t="n"/>
      <c r="I81" s="15" t="n"/>
      <c r="J81" s="19">
        <f>IF($H81="","",$H81-TODAY())</f>
        <v/>
      </c>
    </row>
    <row r="82">
      <c r="A82" s="10" t="n"/>
      <c r="B82" s="10" t="n"/>
      <c r="C82" s="10" t="n"/>
      <c r="D82" s="10" t="n"/>
      <c r="E82" s="11" t="n"/>
      <c r="F82" s="12">
        <f>IF($D82="","",IFERROR(VLOOKUP($D82,'ステージ'!$A$10:$B$16,2,FALSE),0))</f>
        <v/>
      </c>
      <c r="G82" s="11">
        <f>IF(OR($E82="",$F82=""),"",$E82*$F82)</f>
        <v/>
      </c>
      <c r="H82" s="13" t="n"/>
      <c r="I82" s="10" t="n"/>
      <c r="J82" s="14">
        <f>IF($H82="","",$H82-TODAY())</f>
        <v/>
      </c>
    </row>
    <row r="83">
      <c r="A83" s="15" t="n"/>
      <c r="B83" s="15" t="n"/>
      <c r="C83" s="15" t="n"/>
      <c r="D83" s="15" t="n"/>
      <c r="E83" s="16" t="n"/>
      <c r="F83" s="17">
        <f>IF($D83="","",IFERROR(VLOOKUP($D83,'ステージ'!$A$10:$B$16,2,FALSE),0))</f>
        <v/>
      </c>
      <c r="G83" s="16">
        <f>IF(OR($E83="",$F83=""),"",$E83*$F83)</f>
        <v/>
      </c>
      <c r="H83" s="18" t="n"/>
      <c r="I83" s="15" t="n"/>
      <c r="J83" s="19">
        <f>IF($H83="","",$H83-TODAY())</f>
        <v/>
      </c>
    </row>
    <row r="84">
      <c r="A84" s="10" t="n"/>
      <c r="B84" s="10" t="n"/>
      <c r="C84" s="10" t="n"/>
      <c r="D84" s="10" t="n"/>
      <c r="E84" s="11" t="n"/>
      <c r="F84" s="12">
        <f>IF($D84="","",IFERROR(VLOOKUP($D84,'ステージ'!$A$10:$B$16,2,FALSE),0))</f>
        <v/>
      </c>
      <c r="G84" s="11">
        <f>IF(OR($E84="",$F84=""),"",$E84*$F84)</f>
        <v/>
      </c>
      <c r="H84" s="13" t="n"/>
      <c r="I84" s="10" t="n"/>
      <c r="J84" s="14">
        <f>IF($H84="","",$H84-TODAY())</f>
        <v/>
      </c>
    </row>
    <row r="85">
      <c r="A85" s="15" t="n"/>
      <c r="B85" s="15" t="n"/>
      <c r="C85" s="15" t="n"/>
      <c r="D85" s="15" t="n"/>
      <c r="E85" s="16" t="n"/>
      <c r="F85" s="17">
        <f>IF($D85="","",IFERROR(VLOOKUP($D85,'ステージ'!$A$10:$B$16,2,FALSE),0))</f>
        <v/>
      </c>
      <c r="G85" s="16">
        <f>IF(OR($E85="",$F85=""),"",$E85*$F85)</f>
        <v/>
      </c>
      <c r="H85" s="18" t="n"/>
      <c r="I85" s="15" t="n"/>
      <c r="J85" s="19">
        <f>IF($H85="","",$H85-TODAY())</f>
        <v/>
      </c>
    </row>
    <row r="86">
      <c r="A86" s="10" t="n"/>
      <c r="B86" s="10" t="n"/>
      <c r="C86" s="10" t="n"/>
      <c r="D86" s="10" t="n"/>
      <c r="E86" s="11" t="n"/>
      <c r="F86" s="12">
        <f>IF($D86="","",IFERROR(VLOOKUP($D86,'ステージ'!$A$10:$B$16,2,FALSE),0))</f>
        <v/>
      </c>
      <c r="G86" s="11">
        <f>IF(OR($E86="",$F86=""),"",$E86*$F86)</f>
        <v/>
      </c>
      <c r="H86" s="13" t="n"/>
      <c r="I86" s="10" t="n"/>
      <c r="J86" s="14">
        <f>IF($H86="","",$H86-TODAY())</f>
        <v/>
      </c>
    </row>
    <row r="87">
      <c r="A87" s="15" t="n"/>
      <c r="B87" s="15" t="n"/>
      <c r="C87" s="15" t="n"/>
      <c r="D87" s="15" t="n"/>
      <c r="E87" s="16" t="n"/>
      <c r="F87" s="17">
        <f>IF($D87="","",IFERROR(VLOOKUP($D87,'ステージ'!$A$10:$B$16,2,FALSE),0))</f>
        <v/>
      </c>
      <c r="G87" s="16">
        <f>IF(OR($E87="",$F87=""),"",$E87*$F87)</f>
        <v/>
      </c>
      <c r="H87" s="18" t="n"/>
      <c r="I87" s="15" t="n"/>
      <c r="J87" s="19">
        <f>IF($H87="","",$H87-TODAY())</f>
        <v/>
      </c>
    </row>
    <row r="88">
      <c r="A88" s="10" t="n"/>
      <c r="B88" s="10" t="n"/>
      <c r="C88" s="10" t="n"/>
      <c r="D88" s="10" t="n"/>
      <c r="E88" s="11" t="n"/>
      <c r="F88" s="12">
        <f>IF($D88="","",IFERROR(VLOOKUP($D88,'ステージ'!$A$10:$B$16,2,FALSE),0))</f>
        <v/>
      </c>
      <c r="G88" s="11">
        <f>IF(OR($E88="",$F88=""),"",$E88*$F88)</f>
        <v/>
      </c>
      <c r="H88" s="13" t="n"/>
      <c r="I88" s="10" t="n"/>
      <c r="J88" s="14">
        <f>IF($H88="","",$H88-TODAY())</f>
        <v/>
      </c>
    </row>
    <row r="89">
      <c r="A89" s="15" t="n"/>
      <c r="B89" s="15" t="n"/>
      <c r="C89" s="15" t="n"/>
      <c r="D89" s="15" t="n"/>
      <c r="E89" s="16" t="n"/>
      <c r="F89" s="17">
        <f>IF($D89="","",IFERROR(VLOOKUP($D89,'ステージ'!$A$10:$B$16,2,FALSE),0))</f>
        <v/>
      </c>
      <c r="G89" s="16">
        <f>IF(OR($E89="",$F89=""),"",$E89*$F89)</f>
        <v/>
      </c>
      <c r="H89" s="18" t="n"/>
      <c r="I89" s="15" t="n"/>
      <c r="J89" s="19">
        <f>IF($H89="","",$H89-TODAY())</f>
        <v/>
      </c>
    </row>
    <row r="90">
      <c r="A90" s="10" t="n"/>
      <c r="B90" s="10" t="n"/>
      <c r="C90" s="10" t="n"/>
      <c r="D90" s="10" t="n"/>
      <c r="E90" s="11" t="n"/>
      <c r="F90" s="12">
        <f>IF($D90="","",IFERROR(VLOOKUP($D90,'ステージ'!$A$10:$B$16,2,FALSE),0))</f>
        <v/>
      </c>
      <c r="G90" s="11">
        <f>IF(OR($E90="",$F90=""),"",$E90*$F90)</f>
        <v/>
      </c>
      <c r="H90" s="13" t="n"/>
      <c r="I90" s="10" t="n"/>
      <c r="J90" s="14">
        <f>IF($H90="","",$H90-TODAY())</f>
        <v/>
      </c>
    </row>
    <row r="91">
      <c r="A91" s="15" t="n"/>
      <c r="B91" s="15" t="n"/>
      <c r="C91" s="15" t="n"/>
      <c r="D91" s="15" t="n"/>
      <c r="E91" s="16" t="n"/>
      <c r="F91" s="17">
        <f>IF($D91="","",IFERROR(VLOOKUP($D91,'ステージ'!$A$10:$B$16,2,FALSE),0))</f>
        <v/>
      </c>
      <c r="G91" s="16">
        <f>IF(OR($E91="",$F91=""),"",$E91*$F91)</f>
        <v/>
      </c>
      <c r="H91" s="18" t="n"/>
      <c r="I91" s="15" t="n"/>
      <c r="J91" s="19">
        <f>IF($H91="","",$H91-TODAY())</f>
        <v/>
      </c>
    </row>
    <row r="92">
      <c r="A92" s="10" t="n"/>
      <c r="B92" s="10" t="n"/>
      <c r="C92" s="10" t="n"/>
      <c r="D92" s="10" t="n"/>
      <c r="E92" s="11" t="n"/>
      <c r="F92" s="12">
        <f>IF($D92="","",IFERROR(VLOOKUP($D92,'ステージ'!$A$10:$B$16,2,FALSE),0))</f>
        <v/>
      </c>
      <c r="G92" s="11">
        <f>IF(OR($E92="",$F92=""),"",$E92*$F92)</f>
        <v/>
      </c>
      <c r="H92" s="13" t="n"/>
      <c r="I92" s="10" t="n"/>
      <c r="J92" s="14">
        <f>IF($H92="","",$H92-TODAY())</f>
        <v/>
      </c>
    </row>
    <row r="93">
      <c r="A93" s="15" t="n"/>
      <c r="B93" s="15" t="n"/>
      <c r="C93" s="15" t="n"/>
      <c r="D93" s="15" t="n"/>
      <c r="E93" s="16" t="n"/>
      <c r="F93" s="17">
        <f>IF($D93="","",IFERROR(VLOOKUP($D93,'ステージ'!$A$10:$B$16,2,FALSE),0))</f>
        <v/>
      </c>
      <c r="G93" s="16">
        <f>IF(OR($E93="",$F93=""),"",$E93*$F93)</f>
        <v/>
      </c>
      <c r="H93" s="18" t="n"/>
      <c r="I93" s="15" t="n"/>
      <c r="J93" s="19">
        <f>IF($H93="","",$H93-TODAY())</f>
        <v/>
      </c>
    </row>
    <row r="94">
      <c r="A94" s="10" t="n"/>
      <c r="B94" s="10" t="n"/>
      <c r="C94" s="10" t="n"/>
      <c r="D94" s="10" t="n"/>
      <c r="E94" s="11" t="n"/>
      <c r="F94" s="12">
        <f>IF($D94="","",IFERROR(VLOOKUP($D94,'ステージ'!$A$10:$B$16,2,FALSE),0))</f>
        <v/>
      </c>
      <c r="G94" s="11">
        <f>IF(OR($E94="",$F94=""),"",$E94*$F94)</f>
        <v/>
      </c>
      <c r="H94" s="13" t="n"/>
      <c r="I94" s="10" t="n"/>
      <c r="J94" s="14">
        <f>IF($H94="","",$H94-TODAY())</f>
        <v/>
      </c>
    </row>
    <row r="95">
      <c r="A95" s="15" t="n"/>
      <c r="B95" s="15" t="n"/>
      <c r="C95" s="15" t="n"/>
      <c r="D95" s="15" t="n"/>
      <c r="E95" s="16" t="n"/>
      <c r="F95" s="17">
        <f>IF($D95="","",IFERROR(VLOOKUP($D95,'ステージ'!$A$10:$B$16,2,FALSE),0))</f>
        <v/>
      </c>
      <c r="G95" s="16">
        <f>IF(OR($E95="",$F95=""),"",$E95*$F95)</f>
        <v/>
      </c>
      <c r="H95" s="18" t="n"/>
      <c r="I95" s="15" t="n"/>
      <c r="J95" s="19">
        <f>IF($H95="","",$H95-TODAY())</f>
        <v/>
      </c>
    </row>
    <row r="96">
      <c r="A96" s="10" t="n"/>
      <c r="B96" s="10" t="n"/>
      <c r="C96" s="10" t="n"/>
      <c r="D96" s="10" t="n"/>
      <c r="E96" s="11" t="n"/>
      <c r="F96" s="12">
        <f>IF($D96="","",IFERROR(VLOOKUP($D96,'ステージ'!$A$10:$B$16,2,FALSE),0))</f>
        <v/>
      </c>
      <c r="G96" s="11">
        <f>IF(OR($E96="",$F96=""),"",$E96*$F96)</f>
        <v/>
      </c>
      <c r="H96" s="13" t="n"/>
      <c r="I96" s="10" t="n"/>
      <c r="J96" s="14">
        <f>IF($H96="","",$H96-TODAY())</f>
        <v/>
      </c>
    </row>
    <row r="97">
      <c r="A97" s="15" t="n"/>
      <c r="B97" s="15" t="n"/>
      <c r="C97" s="15" t="n"/>
      <c r="D97" s="15" t="n"/>
      <c r="E97" s="16" t="n"/>
      <c r="F97" s="17">
        <f>IF($D97="","",IFERROR(VLOOKUP($D97,'ステージ'!$A$10:$B$16,2,FALSE),0))</f>
        <v/>
      </c>
      <c r="G97" s="16">
        <f>IF(OR($E97="",$F97=""),"",$E97*$F97)</f>
        <v/>
      </c>
      <c r="H97" s="18" t="n"/>
      <c r="I97" s="15" t="n"/>
      <c r="J97" s="19">
        <f>IF($H97="","",$H97-TODAY())</f>
        <v/>
      </c>
    </row>
    <row r="98">
      <c r="A98" s="10" t="n"/>
      <c r="B98" s="10" t="n"/>
      <c r="C98" s="10" t="n"/>
      <c r="D98" s="10" t="n"/>
      <c r="E98" s="11" t="n"/>
      <c r="F98" s="12">
        <f>IF($D98="","",IFERROR(VLOOKUP($D98,'ステージ'!$A$10:$B$16,2,FALSE),0))</f>
        <v/>
      </c>
      <c r="G98" s="11">
        <f>IF(OR($E98="",$F98=""),"",$E98*$F98)</f>
        <v/>
      </c>
      <c r="H98" s="13" t="n"/>
      <c r="I98" s="10" t="n"/>
      <c r="J98" s="14">
        <f>IF($H98="","",$H98-TODAY())</f>
        <v/>
      </c>
    </row>
    <row r="99">
      <c r="A99" s="15" t="n"/>
      <c r="B99" s="15" t="n"/>
      <c r="C99" s="15" t="n"/>
      <c r="D99" s="15" t="n"/>
      <c r="E99" s="16" t="n"/>
      <c r="F99" s="17">
        <f>IF($D99="","",IFERROR(VLOOKUP($D99,'ステージ'!$A$10:$B$16,2,FALSE),0))</f>
        <v/>
      </c>
      <c r="G99" s="16">
        <f>IF(OR($E99="",$F99=""),"",$E99*$F99)</f>
        <v/>
      </c>
      <c r="H99" s="18" t="n"/>
      <c r="I99" s="15" t="n"/>
      <c r="J99" s="19">
        <f>IF($H99="","",$H99-TODAY())</f>
        <v/>
      </c>
    </row>
    <row r="100">
      <c r="A100" s="10" t="n"/>
      <c r="B100" s="10" t="n"/>
      <c r="C100" s="10" t="n"/>
      <c r="D100" s="10" t="n"/>
      <c r="E100" s="11" t="n"/>
      <c r="F100" s="12">
        <f>IF($D100="","",IFERROR(VLOOKUP($D100,'ステージ'!$A$10:$B$16,2,FALSE),0))</f>
        <v/>
      </c>
      <c r="G100" s="11">
        <f>IF(OR($E100="",$F100=""),"",$E100*$F100)</f>
        <v/>
      </c>
      <c r="H100" s="13" t="n"/>
      <c r="I100" s="10" t="n"/>
      <c r="J100" s="14">
        <f>IF($H100="","",$H100-TODAY())</f>
        <v/>
      </c>
    </row>
    <row r="101">
      <c r="A101" s="15" t="n"/>
      <c r="B101" s="15" t="n"/>
      <c r="C101" s="15" t="n"/>
      <c r="D101" s="15" t="n"/>
      <c r="E101" s="16" t="n"/>
      <c r="F101" s="17">
        <f>IF($D101="","",IFERROR(VLOOKUP($D101,'ステージ'!$A$10:$B$16,2,FALSE),0))</f>
        <v/>
      </c>
      <c r="G101" s="16">
        <f>IF(OR($E101="",$F101=""),"",$E101*$F101)</f>
        <v/>
      </c>
      <c r="H101" s="18" t="n"/>
      <c r="I101" s="15" t="n"/>
      <c r="J101" s="19">
        <f>IF($H101="","",$H101-TODAY())</f>
        <v/>
      </c>
    </row>
    <row r="102">
      <c r="A102" s="10" t="n"/>
      <c r="B102" s="10" t="n"/>
      <c r="C102" s="10" t="n"/>
      <c r="D102" s="10" t="n"/>
      <c r="E102" s="11" t="n"/>
      <c r="F102" s="12">
        <f>IF($D102="","",IFERROR(VLOOKUP($D102,'ステージ'!$A$10:$B$16,2,FALSE),0))</f>
        <v/>
      </c>
      <c r="G102" s="11">
        <f>IF(OR($E102="",$F102=""),"",$E102*$F102)</f>
        <v/>
      </c>
      <c r="H102" s="13" t="n"/>
      <c r="I102" s="10" t="n"/>
      <c r="J102" s="14">
        <f>IF($H102="","",$H102-TODAY())</f>
        <v/>
      </c>
    </row>
    <row r="103">
      <c r="A103" s="15" t="n"/>
      <c r="B103" s="15" t="n"/>
      <c r="C103" s="15" t="n"/>
      <c r="D103" s="15" t="n"/>
      <c r="E103" s="16" t="n"/>
      <c r="F103" s="17">
        <f>IF($D103="","",IFERROR(VLOOKUP($D103,'ステージ'!$A$10:$B$16,2,FALSE),0))</f>
        <v/>
      </c>
      <c r="G103" s="16">
        <f>IF(OR($E103="",$F103=""),"",$E103*$F103)</f>
        <v/>
      </c>
      <c r="H103" s="18" t="n"/>
      <c r="I103" s="15" t="n"/>
      <c r="J103" s="19">
        <f>IF($H103="","",$H103-TODAY())</f>
        <v/>
      </c>
    </row>
    <row r="104">
      <c r="A104" s="10" t="n"/>
      <c r="B104" s="10" t="n"/>
      <c r="C104" s="10" t="n"/>
      <c r="D104" s="10" t="n"/>
      <c r="E104" s="11" t="n"/>
      <c r="F104" s="12">
        <f>IF($D104="","",IFERROR(VLOOKUP($D104,'ステージ'!$A$10:$B$16,2,FALSE),0))</f>
        <v/>
      </c>
      <c r="G104" s="11">
        <f>IF(OR($E104="",$F104=""),"",$E104*$F104)</f>
        <v/>
      </c>
      <c r="H104" s="13" t="n"/>
      <c r="I104" s="10" t="n"/>
      <c r="J104" s="14">
        <f>IF($H104="","",$H104-TODAY())</f>
        <v/>
      </c>
    </row>
    <row r="105">
      <c r="A105" s="15" t="n"/>
      <c r="B105" s="15" t="n"/>
      <c r="C105" s="15" t="n"/>
      <c r="D105" s="15" t="n"/>
      <c r="E105" s="16" t="n"/>
      <c r="F105" s="17">
        <f>IF($D105="","",IFERROR(VLOOKUP($D105,'ステージ'!$A$10:$B$16,2,FALSE),0))</f>
        <v/>
      </c>
      <c r="G105" s="16">
        <f>IF(OR($E105="",$F105=""),"",$E105*$F105)</f>
        <v/>
      </c>
      <c r="H105" s="18" t="n"/>
      <c r="I105" s="15" t="n"/>
      <c r="J105" s="19">
        <f>IF($H105="","",$H105-TODAY())</f>
        <v/>
      </c>
    </row>
    <row r="106">
      <c r="A106" s="10" t="n"/>
      <c r="B106" s="10" t="n"/>
      <c r="C106" s="10" t="n"/>
      <c r="D106" s="10" t="n"/>
      <c r="E106" s="11" t="n"/>
      <c r="F106" s="12">
        <f>IF($D106="","",IFERROR(VLOOKUP($D106,'ステージ'!$A$10:$B$16,2,FALSE),0))</f>
        <v/>
      </c>
      <c r="G106" s="11">
        <f>IF(OR($E106="",$F106=""),"",$E106*$F106)</f>
        <v/>
      </c>
      <c r="H106" s="13" t="n"/>
      <c r="I106" s="10" t="n"/>
      <c r="J106" s="14">
        <f>IF($H106="","",$H106-TODAY())</f>
        <v/>
      </c>
    </row>
    <row r="107">
      <c r="A107" s="15" t="n"/>
      <c r="B107" s="15" t="n"/>
      <c r="C107" s="15" t="n"/>
      <c r="D107" s="15" t="n"/>
      <c r="E107" s="16" t="n"/>
      <c r="F107" s="17">
        <f>IF($D107="","",IFERROR(VLOOKUP($D107,'ステージ'!$A$10:$B$16,2,FALSE),0))</f>
        <v/>
      </c>
      <c r="G107" s="16">
        <f>IF(OR($E107="",$F107=""),"",$E107*$F107)</f>
        <v/>
      </c>
      <c r="H107" s="18" t="n"/>
      <c r="I107" s="15" t="n"/>
      <c r="J107" s="19">
        <f>IF($H107="","",$H107-TODAY())</f>
        <v/>
      </c>
    </row>
    <row r="108">
      <c r="A108" s="10" t="n"/>
      <c r="B108" s="10" t="n"/>
      <c r="C108" s="10" t="n"/>
      <c r="D108" s="10" t="n"/>
      <c r="E108" s="11" t="n"/>
      <c r="F108" s="12">
        <f>IF($D108="","",IFERROR(VLOOKUP($D108,'ステージ'!$A$10:$B$16,2,FALSE),0))</f>
        <v/>
      </c>
      <c r="G108" s="11">
        <f>IF(OR($E108="",$F108=""),"",$E108*$F108)</f>
        <v/>
      </c>
      <c r="H108" s="13" t="n"/>
      <c r="I108" s="10" t="n"/>
      <c r="J108" s="14">
        <f>IF($H108="","",$H108-TODAY())</f>
        <v/>
      </c>
    </row>
    <row r="109">
      <c r="A109" s="15" t="n"/>
      <c r="B109" s="15" t="n"/>
      <c r="C109" s="15" t="n"/>
      <c r="D109" s="15" t="n"/>
      <c r="E109" s="16" t="n"/>
      <c r="F109" s="17">
        <f>IF($D109="","",IFERROR(VLOOKUP($D109,'ステージ'!$A$10:$B$16,2,FALSE),0))</f>
        <v/>
      </c>
      <c r="G109" s="16">
        <f>IF(OR($E109="",$F109=""),"",$E109*$F109)</f>
        <v/>
      </c>
      <c r="H109" s="18" t="n"/>
      <c r="I109" s="15" t="n"/>
      <c r="J109" s="19">
        <f>IF($H109="","",$H109-TODAY())</f>
        <v/>
      </c>
    </row>
    <row r="110">
      <c r="A110" s="10" t="n"/>
      <c r="B110" s="10" t="n"/>
      <c r="C110" s="10" t="n"/>
      <c r="D110" s="10" t="n"/>
      <c r="E110" s="11" t="n"/>
      <c r="F110" s="12">
        <f>IF($D110="","",IFERROR(VLOOKUP($D110,'ステージ'!$A$10:$B$16,2,FALSE),0))</f>
        <v/>
      </c>
      <c r="G110" s="11">
        <f>IF(OR($E110="",$F110=""),"",$E110*$F110)</f>
        <v/>
      </c>
      <c r="H110" s="13" t="n"/>
      <c r="I110" s="10" t="n"/>
      <c r="J110" s="14">
        <f>IF($H110="","",$H110-TODAY())</f>
        <v/>
      </c>
    </row>
    <row r="111">
      <c r="A111" s="15" t="n"/>
      <c r="B111" s="15" t="n"/>
      <c r="C111" s="15" t="n"/>
      <c r="D111" s="15" t="n"/>
      <c r="E111" s="16" t="n"/>
      <c r="F111" s="17">
        <f>IF($D111="","",IFERROR(VLOOKUP($D111,'ステージ'!$A$10:$B$16,2,FALSE),0))</f>
        <v/>
      </c>
      <c r="G111" s="16">
        <f>IF(OR($E111="",$F111=""),"",$E111*$F111)</f>
        <v/>
      </c>
      <c r="H111" s="18" t="n"/>
      <c r="I111" s="15" t="n"/>
      <c r="J111" s="19">
        <f>IF($H111="","",$H111-TODAY())</f>
        <v/>
      </c>
    </row>
    <row r="112">
      <c r="A112" s="10" t="n"/>
      <c r="B112" s="10" t="n"/>
      <c r="C112" s="10" t="n"/>
      <c r="D112" s="10" t="n"/>
      <c r="E112" s="11" t="n"/>
      <c r="F112" s="12">
        <f>IF($D112="","",IFERROR(VLOOKUP($D112,'ステージ'!$A$10:$B$16,2,FALSE),0))</f>
        <v/>
      </c>
      <c r="G112" s="11">
        <f>IF(OR($E112="",$F112=""),"",$E112*$F112)</f>
        <v/>
      </c>
      <c r="H112" s="13" t="n"/>
      <c r="I112" s="10" t="n"/>
      <c r="J112" s="14">
        <f>IF($H112="","",$H112-TODAY())</f>
        <v/>
      </c>
    </row>
    <row r="113">
      <c r="A113" s="15" t="n"/>
      <c r="B113" s="15" t="n"/>
      <c r="C113" s="15" t="n"/>
      <c r="D113" s="15" t="n"/>
      <c r="E113" s="16" t="n"/>
      <c r="F113" s="17">
        <f>IF($D113="","",IFERROR(VLOOKUP($D113,'ステージ'!$A$10:$B$16,2,FALSE),0))</f>
        <v/>
      </c>
      <c r="G113" s="16">
        <f>IF(OR($E113="",$F113=""),"",$E113*$F113)</f>
        <v/>
      </c>
      <c r="H113" s="18" t="n"/>
      <c r="I113" s="15" t="n"/>
      <c r="J113" s="19">
        <f>IF($H113="","",$H113-TODAY())</f>
        <v/>
      </c>
    </row>
    <row r="114">
      <c r="A114" s="10" t="n"/>
      <c r="B114" s="10" t="n"/>
      <c r="C114" s="10" t="n"/>
      <c r="D114" s="10" t="n"/>
      <c r="E114" s="11" t="n"/>
      <c r="F114" s="12">
        <f>IF($D114="","",IFERROR(VLOOKUP($D114,'ステージ'!$A$10:$B$16,2,FALSE),0))</f>
        <v/>
      </c>
      <c r="G114" s="11">
        <f>IF(OR($E114="",$F114=""),"",$E114*$F114)</f>
        <v/>
      </c>
      <c r="H114" s="13" t="n"/>
      <c r="I114" s="10" t="n"/>
      <c r="J114" s="14">
        <f>IF($H114="","",$H114-TODAY())</f>
        <v/>
      </c>
    </row>
    <row r="115">
      <c r="A115" s="15" t="n"/>
      <c r="B115" s="15" t="n"/>
      <c r="C115" s="15" t="n"/>
      <c r="D115" s="15" t="n"/>
      <c r="E115" s="16" t="n"/>
      <c r="F115" s="17">
        <f>IF($D115="","",IFERROR(VLOOKUP($D115,'ステージ'!$A$10:$B$16,2,FALSE),0))</f>
        <v/>
      </c>
      <c r="G115" s="16">
        <f>IF(OR($E115="",$F115=""),"",$E115*$F115)</f>
        <v/>
      </c>
      <c r="H115" s="18" t="n"/>
      <c r="I115" s="15" t="n"/>
      <c r="J115" s="19">
        <f>IF($H115="","",$H115-TODAY())</f>
        <v/>
      </c>
    </row>
    <row r="116">
      <c r="A116" s="10" t="n"/>
      <c r="B116" s="10" t="n"/>
      <c r="C116" s="10" t="n"/>
      <c r="D116" s="10" t="n"/>
      <c r="E116" s="11" t="n"/>
      <c r="F116" s="12">
        <f>IF($D116="","",IFERROR(VLOOKUP($D116,'ステージ'!$A$10:$B$16,2,FALSE),0))</f>
        <v/>
      </c>
      <c r="G116" s="11">
        <f>IF(OR($E116="",$F116=""),"",$E116*$F116)</f>
        <v/>
      </c>
      <c r="H116" s="13" t="n"/>
      <c r="I116" s="10" t="n"/>
      <c r="J116" s="14">
        <f>IF($H116="","",$H116-TODAY())</f>
        <v/>
      </c>
    </row>
    <row r="117">
      <c r="A117" s="15" t="n"/>
      <c r="B117" s="15" t="n"/>
      <c r="C117" s="15" t="n"/>
      <c r="D117" s="15" t="n"/>
      <c r="E117" s="16" t="n"/>
      <c r="F117" s="17">
        <f>IF($D117="","",IFERROR(VLOOKUP($D117,'ステージ'!$A$10:$B$16,2,FALSE),0))</f>
        <v/>
      </c>
      <c r="G117" s="16">
        <f>IF(OR($E117="",$F117=""),"",$E117*$F117)</f>
        <v/>
      </c>
      <c r="H117" s="18" t="n"/>
      <c r="I117" s="15" t="n"/>
      <c r="J117" s="19">
        <f>IF($H117="","",$H117-TODAY())</f>
        <v/>
      </c>
    </row>
    <row r="118">
      <c r="A118" s="10" t="n"/>
      <c r="B118" s="10" t="n"/>
      <c r="C118" s="10" t="n"/>
      <c r="D118" s="10" t="n"/>
      <c r="E118" s="11" t="n"/>
      <c r="F118" s="12">
        <f>IF($D118="","",IFERROR(VLOOKUP($D118,'ステージ'!$A$10:$B$16,2,FALSE),0))</f>
        <v/>
      </c>
      <c r="G118" s="11">
        <f>IF(OR($E118="",$F118=""),"",$E118*$F118)</f>
        <v/>
      </c>
      <c r="H118" s="13" t="n"/>
      <c r="I118" s="10" t="n"/>
      <c r="J118" s="14">
        <f>IF($H118="","",$H118-TODAY())</f>
        <v/>
      </c>
    </row>
    <row r="119">
      <c r="A119" s="15" t="n"/>
      <c r="B119" s="15" t="n"/>
      <c r="C119" s="15" t="n"/>
      <c r="D119" s="15" t="n"/>
      <c r="E119" s="16" t="n"/>
      <c r="F119" s="17">
        <f>IF($D119="","",IFERROR(VLOOKUP($D119,'ステージ'!$A$10:$B$16,2,FALSE),0))</f>
        <v/>
      </c>
      <c r="G119" s="16">
        <f>IF(OR($E119="",$F119=""),"",$E119*$F119)</f>
        <v/>
      </c>
      <c r="H119" s="18" t="n"/>
      <c r="I119" s="15" t="n"/>
      <c r="J119" s="19">
        <f>IF($H119="","",$H119-TODAY())</f>
        <v/>
      </c>
    </row>
    <row r="120">
      <c r="A120" s="10" t="n"/>
      <c r="B120" s="10" t="n"/>
      <c r="C120" s="10" t="n"/>
      <c r="D120" s="10" t="n"/>
      <c r="E120" s="11" t="n"/>
      <c r="F120" s="12">
        <f>IF($D120="","",IFERROR(VLOOKUP($D120,'ステージ'!$A$10:$B$16,2,FALSE),0))</f>
        <v/>
      </c>
      <c r="G120" s="11">
        <f>IF(OR($E120="",$F120=""),"",$E120*$F120)</f>
        <v/>
      </c>
      <c r="H120" s="13" t="n"/>
      <c r="I120" s="10" t="n"/>
      <c r="J120" s="14">
        <f>IF($H120="","",$H120-TODAY())</f>
        <v/>
      </c>
    </row>
    <row r="121">
      <c r="A121" s="15" t="n"/>
      <c r="B121" s="15" t="n"/>
      <c r="C121" s="15" t="n"/>
      <c r="D121" s="15" t="n"/>
      <c r="E121" s="16" t="n"/>
      <c r="F121" s="17">
        <f>IF($D121="","",IFERROR(VLOOKUP($D121,'ステージ'!$A$10:$B$16,2,FALSE),0))</f>
        <v/>
      </c>
      <c r="G121" s="16">
        <f>IF(OR($E121="",$F121=""),"",$E121*$F121)</f>
        <v/>
      </c>
      <c r="H121" s="18" t="n"/>
      <c r="I121" s="15" t="n"/>
      <c r="J121" s="19">
        <f>IF($H121="","",$H121-TODAY())</f>
        <v/>
      </c>
    </row>
    <row r="122">
      <c r="A122" s="10" t="n"/>
      <c r="B122" s="10" t="n"/>
      <c r="C122" s="10" t="n"/>
      <c r="D122" s="10" t="n"/>
      <c r="E122" s="11" t="n"/>
      <c r="F122" s="12">
        <f>IF($D122="","",IFERROR(VLOOKUP($D122,'ステージ'!$A$10:$B$16,2,FALSE),0))</f>
        <v/>
      </c>
      <c r="G122" s="11">
        <f>IF(OR($E122="",$F122=""),"",$E122*$F122)</f>
        <v/>
      </c>
      <c r="H122" s="13" t="n"/>
      <c r="I122" s="10" t="n"/>
      <c r="J122" s="14">
        <f>IF($H122="","",$H122-TODAY())</f>
        <v/>
      </c>
    </row>
    <row r="123">
      <c r="A123" s="15" t="n"/>
      <c r="B123" s="15" t="n"/>
      <c r="C123" s="15" t="n"/>
      <c r="D123" s="15" t="n"/>
      <c r="E123" s="16" t="n"/>
      <c r="F123" s="17">
        <f>IF($D123="","",IFERROR(VLOOKUP($D123,'ステージ'!$A$10:$B$16,2,FALSE),0))</f>
        <v/>
      </c>
      <c r="G123" s="16">
        <f>IF(OR($E123="",$F123=""),"",$E123*$F123)</f>
        <v/>
      </c>
      <c r="H123" s="18" t="n"/>
      <c r="I123" s="15" t="n"/>
      <c r="J123" s="19">
        <f>IF($H123="","",$H123-TODAY())</f>
        <v/>
      </c>
    </row>
    <row r="124">
      <c r="A124" s="10" t="n"/>
      <c r="B124" s="10" t="n"/>
      <c r="C124" s="10" t="n"/>
      <c r="D124" s="10" t="n"/>
      <c r="E124" s="11" t="n"/>
      <c r="F124" s="12">
        <f>IF($D124="","",IFERROR(VLOOKUP($D124,'ステージ'!$A$10:$B$16,2,FALSE),0))</f>
        <v/>
      </c>
      <c r="G124" s="11">
        <f>IF(OR($E124="",$F124=""),"",$E124*$F124)</f>
        <v/>
      </c>
      <c r="H124" s="13" t="n"/>
      <c r="I124" s="10" t="n"/>
      <c r="J124" s="14">
        <f>IF($H124="","",$H124-TODAY())</f>
        <v/>
      </c>
    </row>
    <row r="125">
      <c r="A125" s="15" t="n"/>
      <c r="B125" s="15" t="n"/>
      <c r="C125" s="15" t="n"/>
      <c r="D125" s="15" t="n"/>
      <c r="E125" s="16" t="n"/>
      <c r="F125" s="17">
        <f>IF($D125="","",IFERROR(VLOOKUP($D125,'ステージ'!$A$10:$B$16,2,FALSE),0))</f>
        <v/>
      </c>
      <c r="G125" s="16">
        <f>IF(OR($E125="",$F125=""),"",$E125*$F125)</f>
        <v/>
      </c>
      <c r="H125" s="18" t="n"/>
      <c r="I125" s="15" t="n"/>
      <c r="J125" s="19">
        <f>IF($H125="","",$H125-TODAY())</f>
        <v/>
      </c>
    </row>
    <row r="126">
      <c r="A126" s="10" t="n"/>
      <c r="B126" s="10" t="n"/>
      <c r="C126" s="10" t="n"/>
      <c r="D126" s="10" t="n"/>
      <c r="E126" s="11" t="n"/>
      <c r="F126" s="12">
        <f>IF($D126="","",IFERROR(VLOOKUP($D126,'ステージ'!$A$10:$B$16,2,FALSE),0))</f>
        <v/>
      </c>
      <c r="G126" s="11">
        <f>IF(OR($E126="",$F126=""),"",$E126*$F126)</f>
        <v/>
      </c>
      <c r="H126" s="13" t="n"/>
      <c r="I126" s="10" t="n"/>
      <c r="J126" s="14">
        <f>IF($H126="","",$H126-TODAY())</f>
        <v/>
      </c>
    </row>
    <row r="127">
      <c r="A127" s="15" t="n"/>
      <c r="B127" s="15" t="n"/>
      <c r="C127" s="15" t="n"/>
      <c r="D127" s="15" t="n"/>
      <c r="E127" s="16" t="n"/>
      <c r="F127" s="17">
        <f>IF($D127="","",IFERROR(VLOOKUP($D127,'ステージ'!$A$10:$B$16,2,FALSE),0))</f>
        <v/>
      </c>
      <c r="G127" s="16">
        <f>IF(OR($E127="",$F127=""),"",$E127*$F127)</f>
        <v/>
      </c>
      <c r="H127" s="18" t="n"/>
      <c r="I127" s="15" t="n"/>
      <c r="J127" s="19">
        <f>IF($H127="","",$H127-TODAY())</f>
        <v/>
      </c>
    </row>
    <row r="128">
      <c r="A128" s="10" t="n"/>
      <c r="B128" s="10" t="n"/>
      <c r="C128" s="10" t="n"/>
      <c r="D128" s="10" t="n"/>
      <c r="E128" s="11" t="n"/>
      <c r="F128" s="12">
        <f>IF($D128="","",IFERROR(VLOOKUP($D128,'ステージ'!$A$10:$B$16,2,FALSE),0))</f>
        <v/>
      </c>
      <c r="G128" s="11">
        <f>IF(OR($E128="",$F128=""),"",$E128*$F128)</f>
        <v/>
      </c>
      <c r="H128" s="13" t="n"/>
      <c r="I128" s="10" t="n"/>
      <c r="J128" s="14">
        <f>IF($H128="","",$H128-TODAY())</f>
        <v/>
      </c>
    </row>
    <row r="129">
      <c r="A129" s="15" t="n"/>
      <c r="B129" s="15" t="n"/>
      <c r="C129" s="15" t="n"/>
      <c r="D129" s="15" t="n"/>
      <c r="E129" s="16" t="n"/>
      <c r="F129" s="17">
        <f>IF($D129="","",IFERROR(VLOOKUP($D129,'ステージ'!$A$10:$B$16,2,FALSE),0))</f>
        <v/>
      </c>
      <c r="G129" s="16">
        <f>IF(OR($E129="",$F129=""),"",$E129*$F129)</f>
        <v/>
      </c>
      <c r="H129" s="18" t="n"/>
      <c r="I129" s="15" t="n"/>
      <c r="J129" s="19">
        <f>IF($H129="","",$H129-TODAY())</f>
        <v/>
      </c>
    </row>
    <row r="130">
      <c r="A130" s="10" t="n"/>
      <c r="B130" s="10" t="n"/>
      <c r="C130" s="10" t="n"/>
      <c r="D130" s="10" t="n"/>
      <c r="E130" s="11" t="n"/>
      <c r="F130" s="12">
        <f>IF($D130="","",IFERROR(VLOOKUP($D130,'ステージ'!$A$10:$B$16,2,FALSE),0))</f>
        <v/>
      </c>
      <c r="G130" s="11">
        <f>IF(OR($E130="",$F130=""),"",$E130*$F130)</f>
        <v/>
      </c>
      <c r="H130" s="13" t="n"/>
      <c r="I130" s="10" t="n"/>
      <c r="J130" s="14">
        <f>IF($H130="","",$H130-TODAY())</f>
        <v/>
      </c>
    </row>
    <row r="131">
      <c r="A131" s="15" t="n"/>
      <c r="B131" s="15" t="n"/>
      <c r="C131" s="15" t="n"/>
      <c r="D131" s="15" t="n"/>
      <c r="E131" s="16" t="n"/>
      <c r="F131" s="17">
        <f>IF($D131="","",IFERROR(VLOOKUP($D131,'ステージ'!$A$10:$B$16,2,FALSE),0))</f>
        <v/>
      </c>
      <c r="G131" s="16">
        <f>IF(OR($E131="",$F131=""),"",$E131*$F131)</f>
        <v/>
      </c>
      <c r="H131" s="18" t="n"/>
      <c r="I131" s="15" t="n"/>
      <c r="J131" s="19">
        <f>IF($H131="","",$H131-TODAY())</f>
        <v/>
      </c>
    </row>
    <row r="132">
      <c r="A132" s="10" t="n"/>
      <c r="B132" s="10" t="n"/>
      <c r="C132" s="10" t="n"/>
      <c r="D132" s="10" t="n"/>
      <c r="E132" s="11" t="n"/>
      <c r="F132" s="12">
        <f>IF($D132="","",IFERROR(VLOOKUP($D132,'ステージ'!$A$10:$B$16,2,FALSE),0))</f>
        <v/>
      </c>
      <c r="G132" s="11">
        <f>IF(OR($E132="",$F132=""),"",$E132*$F132)</f>
        <v/>
      </c>
      <c r="H132" s="13" t="n"/>
      <c r="I132" s="10" t="n"/>
      <c r="J132" s="14">
        <f>IF($H132="","",$H132-TODAY())</f>
        <v/>
      </c>
    </row>
    <row r="133">
      <c r="A133" s="15" t="n"/>
      <c r="B133" s="15" t="n"/>
      <c r="C133" s="15" t="n"/>
      <c r="D133" s="15" t="n"/>
      <c r="E133" s="16" t="n"/>
      <c r="F133" s="17">
        <f>IF($D133="","",IFERROR(VLOOKUP($D133,'ステージ'!$A$10:$B$16,2,FALSE),0))</f>
        <v/>
      </c>
      <c r="G133" s="16">
        <f>IF(OR($E133="",$F133=""),"",$E133*$F133)</f>
        <v/>
      </c>
      <c r="H133" s="18" t="n"/>
      <c r="I133" s="15" t="n"/>
      <c r="J133" s="19">
        <f>IF($H133="","",$H133-TODAY())</f>
        <v/>
      </c>
    </row>
    <row r="134">
      <c r="A134" s="10" t="n"/>
      <c r="B134" s="10" t="n"/>
      <c r="C134" s="10" t="n"/>
      <c r="D134" s="10" t="n"/>
      <c r="E134" s="11" t="n"/>
      <c r="F134" s="12">
        <f>IF($D134="","",IFERROR(VLOOKUP($D134,'ステージ'!$A$10:$B$16,2,FALSE),0))</f>
        <v/>
      </c>
      <c r="G134" s="11">
        <f>IF(OR($E134="",$F134=""),"",$E134*$F134)</f>
        <v/>
      </c>
      <c r="H134" s="13" t="n"/>
      <c r="I134" s="10" t="n"/>
      <c r="J134" s="14">
        <f>IF($H134="","",$H134-TODAY())</f>
        <v/>
      </c>
    </row>
    <row r="135">
      <c r="A135" s="15" t="n"/>
      <c r="B135" s="15" t="n"/>
      <c r="C135" s="15" t="n"/>
      <c r="D135" s="15" t="n"/>
      <c r="E135" s="16" t="n"/>
      <c r="F135" s="17">
        <f>IF($D135="","",IFERROR(VLOOKUP($D135,'ステージ'!$A$10:$B$16,2,FALSE),0))</f>
        <v/>
      </c>
      <c r="G135" s="16">
        <f>IF(OR($E135="",$F135=""),"",$E135*$F135)</f>
        <v/>
      </c>
      <c r="H135" s="18" t="n"/>
      <c r="I135" s="15" t="n"/>
      <c r="J135" s="19">
        <f>IF($H135="","",$H135-TODAY())</f>
        <v/>
      </c>
    </row>
    <row r="136">
      <c r="A136" s="10" t="n"/>
      <c r="B136" s="10" t="n"/>
      <c r="C136" s="10" t="n"/>
      <c r="D136" s="10" t="n"/>
      <c r="E136" s="11" t="n"/>
      <c r="F136" s="12">
        <f>IF($D136="","",IFERROR(VLOOKUP($D136,'ステージ'!$A$10:$B$16,2,FALSE),0))</f>
        <v/>
      </c>
      <c r="G136" s="11">
        <f>IF(OR($E136="",$F136=""),"",$E136*$F136)</f>
        <v/>
      </c>
      <c r="H136" s="13" t="n"/>
      <c r="I136" s="10" t="n"/>
      <c r="J136" s="14">
        <f>IF($H136="","",$H136-TODAY())</f>
        <v/>
      </c>
    </row>
    <row r="137">
      <c r="A137" s="15" t="n"/>
      <c r="B137" s="15" t="n"/>
      <c r="C137" s="15" t="n"/>
      <c r="D137" s="15" t="n"/>
      <c r="E137" s="16" t="n"/>
      <c r="F137" s="17">
        <f>IF($D137="","",IFERROR(VLOOKUP($D137,'ステージ'!$A$10:$B$16,2,FALSE),0))</f>
        <v/>
      </c>
      <c r="G137" s="16">
        <f>IF(OR($E137="",$F137=""),"",$E137*$F137)</f>
        <v/>
      </c>
      <c r="H137" s="18" t="n"/>
      <c r="I137" s="15" t="n"/>
      <c r="J137" s="19">
        <f>IF($H137="","",$H137-TODAY())</f>
        <v/>
      </c>
    </row>
    <row r="138">
      <c r="A138" s="10" t="n"/>
      <c r="B138" s="10" t="n"/>
      <c r="C138" s="10" t="n"/>
      <c r="D138" s="10" t="n"/>
      <c r="E138" s="11" t="n"/>
      <c r="F138" s="12">
        <f>IF($D138="","",IFERROR(VLOOKUP($D138,'ステージ'!$A$10:$B$16,2,FALSE),0))</f>
        <v/>
      </c>
      <c r="G138" s="11">
        <f>IF(OR($E138="",$F138=""),"",$E138*$F138)</f>
        <v/>
      </c>
      <c r="H138" s="13" t="n"/>
      <c r="I138" s="10" t="n"/>
      <c r="J138" s="14">
        <f>IF($H138="","",$H138-TODAY())</f>
        <v/>
      </c>
    </row>
    <row r="139">
      <c r="A139" s="15" t="n"/>
      <c r="B139" s="15" t="n"/>
      <c r="C139" s="15" t="n"/>
      <c r="D139" s="15" t="n"/>
      <c r="E139" s="16" t="n"/>
      <c r="F139" s="17">
        <f>IF($D139="","",IFERROR(VLOOKUP($D139,'ステージ'!$A$10:$B$16,2,FALSE),0))</f>
        <v/>
      </c>
      <c r="G139" s="16">
        <f>IF(OR($E139="",$F139=""),"",$E139*$F139)</f>
        <v/>
      </c>
      <c r="H139" s="18" t="n"/>
      <c r="I139" s="15" t="n"/>
      <c r="J139" s="19">
        <f>IF($H139="","",$H139-TODAY())</f>
        <v/>
      </c>
    </row>
    <row r="140">
      <c r="A140" s="10" t="n"/>
      <c r="B140" s="10" t="n"/>
      <c r="C140" s="10" t="n"/>
      <c r="D140" s="10" t="n"/>
      <c r="E140" s="11" t="n"/>
      <c r="F140" s="12">
        <f>IF($D140="","",IFERROR(VLOOKUP($D140,'ステージ'!$A$10:$B$16,2,FALSE),0))</f>
        <v/>
      </c>
      <c r="G140" s="11">
        <f>IF(OR($E140="",$F140=""),"",$E140*$F140)</f>
        <v/>
      </c>
      <c r="H140" s="13" t="n"/>
      <c r="I140" s="10" t="n"/>
      <c r="J140" s="14">
        <f>IF($H140="","",$H140-TODAY())</f>
        <v/>
      </c>
    </row>
    <row r="141">
      <c r="A141" s="15" t="n"/>
      <c r="B141" s="15" t="n"/>
      <c r="C141" s="15" t="n"/>
      <c r="D141" s="15" t="n"/>
      <c r="E141" s="16" t="n"/>
      <c r="F141" s="17">
        <f>IF($D141="","",IFERROR(VLOOKUP($D141,'ステージ'!$A$10:$B$16,2,FALSE),0))</f>
        <v/>
      </c>
      <c r="G141" s="16">
        <f>IF(OR($E141="",$F141=""),"",$E141*$F141)</f>
        <v/>
      </c>
      <c r="H141" s="18" t="n"/>
      <c r="I141" s="15" t="n"/>
      <c r="J141" s="19">
        <f>IF($H141="","",$H141-TODAY())</f>
        <v/>
      </c>
    </row>
    <row r="142">
      <c r="A142" s="10" t="n"/>
      <c r="B142" s="10" t="n"/>
      <c r="C142" s="10" t="n"/>
      <c r="D142" s="10" t="n"/>
      <c r="E142" s="11" t="n"/>
      <c r="F142" s="12">
        <f>IF($D142="","",IFERROR(VLOOKUP($D142,'ステージ'!$A$10:$B$16,2,FALSE),0))</f>
        <v/>
      </c>
      <c r="G142" s="11">
        <f>IF(OR($E142="",$F142=""),"",$E142*$F142)</f>
        <v/>
      </c>
      <c r="H142" s="13" t="n"/>
      <c r="I142" s="10" t="n"/>
      <c r="J142" s="14">
        <f>IF($H142="","",$H142-TODAY())</f>
        <v/>
      </c>
    </row>
    <row r="143">
      <c r="A143" s="15" t="n"/>
      <c r="B143" s="15" t="n"/>
      <c r="C143" s="15" t="n"/>
      <c r="D143" s="15" t="n"/>
      <c r="E143" s="16" t="n"/>
      <c r="F143" s="17">
        <f>IF($D143="","",IFERROR(VLOOKUP($D143,'ステージ'!$A$10:$B$16,2,FALSE),0))</f>
        <v/>
      </c>
      <c r="G143" s="16">
        <f>IF(OR($E143="",$F143=""),"",$E143*$F143)</f>
        <v/>
      </c>
      <c r="H143" s="18" t="n"/>
      <c r="I143" s="15" t="n"/>
      <c r="J143" s="19">
        <f>IF($H143="","",$H143-TODAY())</f>
        <v/>
      </c>
    </row>
    <row r="144">
      <c r="A144" s="10" t="n"/>
      <c r="B144" s="10" t="n"/>
      <c r="C144" s="10" t="n"/>
      <c r="D144" s="10" t="n"/>
      <c r="E144" s="11" t="n"/>
      <c r="F144" s="12">
        <f>IF($D144="","",IFERROR(VLOOKUP($D144,'ステージ'!$A$10:$B$16,2,FALSE),0))</f>
        <v/>
      </c>
      <c r="G144" s="11">
        <f>IF(OR($E144="",$F144=""),"",$E144*$F144)</f>
        <v/>
      </c>
      <c r="H144" s="13" t="n"/>
      <c r="I144" s="10" t="n"/>
      <c r="J144" s="14">
        <f>IF($H144="","",$H144-TODAY())</f>
        <v/>
      </c>
    </row>
    <row r="145">
      <c r="A145" s="15" t="n"/>
      <c r="B145" s="15" t="n"/>
      <c r="C145" s="15" t="n"/>
      <c r="D145" s="15" t="n"/>
      <c r="E145" s="16" t="n"/>
      <c r="F145" s="17">
        <f>IF($D145="","",IFERROR(VLOOKUP($D145,'ステージ'!$A$10:$B$16,2,FALSE),0))</f>
        <v/>
      </c>
      <c r="G145" s="16">
        <f>IF(OR($E145="",$F145=""),"",$E145*$F145)</f>
        <v/>
      </c>
      <c r="H145" s="18" t="n"/>
      <c r="I145" s="15" t="n"/>
      <c r="J145" s="19">
        <f>IF($H145="","",$H145-TODAY())</f>
        <v/>
      </c>
    </row>
    <row r="146">
      <c r="A146" s="10" t="n"/>
      <c r="B146" s="10" t="n"/>
      <c r="C146" s="10" t="n"/>
      <c r="D146" s="10" t="n"/>
      <c r="E146" s="11" t="n"/>
      <c r="F146" s="12">
        <f>IF($D146="","",IFERROR(VLOOKUP($D146,'ステージ'!$A$10:$B$16,2,FALSE),0))</f>
        <v/>
      </c>
      <c r="G146" s="11">
        <f>IF(OR($E146="",$F146=""),"",$E146*$F146)</f>
        <v/>
      </c>
      <c r="H146" s="13" t="n"/>
      <c r="I146" s="10" t="n"/>
      <c r="J146" s="14">
        <f>IF($H146="","",$H146-TODAY())</f>
        <v/>
      </c>
    </row>
    <row r="147">
      <c r="A147" s="15" t="n"/>
      <c r="B147" s="15" t="n"/>
      <c r="C147" s="15" t="n"/>
      <c r="D147" s="15" t="n"/>
      <c r="E147" s="16" t="n"/>
      <c r="F147" s="17">
        <f>IF($D147="","",IFERROR(VLOOKUP($D147,'ステージ'!$A$10:$B$16,2,FALSE),0))</f>
        <v/>
      </c>
      <c r="G147" s="16">
        <f>IF(OR($E147="",$F147=""),"",$E147*$F147)</f>
        <v/>
      </c>
      <c r="H147" s="18" t="n"/>
      <c r="I147" s="15" t="n"/>
      <c r="J147" s="19">
        <f>IF($H147="","",$H147-TODAY())</f>
        <v/>
      </c>
    </row>
    <row r="148">
      <c r="A148" s="10" t="n"/>
      <c r="B148" s="10" t="n"/>
      <c r="C148" s="10" t="n"/>
      <c r="D148" s="10" t="n"/>
      <c r="E148" s="11" t="n"/>
      <c r="F148" s="12">
        <f>IF($D148="","",IFERROR(VLOOKUP($D148,'ステージ'!$A$10:$B$16,2,FALSE),0))</f>
        <v/>
      </c>
      <c r="G148" s="11">
        <f>IF(OR($E148="",$F148=""),"",$E148*$F148)</f>
        <v/>
      </c>
      <c r="H148" s="13" t="n"/>
      <c r="I148" s="10" t="n"/>
      <c r="J148" s="14">
        <f>IF($H148="","",$H148-TODAY())</f>
        <v/>
      </c>
    </row>
    <row r="149">
      <c r="A149" s="15" t="n"/>
      <c r="B149" s="15" t="n"/>
      <c r="C149" s="15" t="n"/>
      <c r="D149" s="15" t="n"/>
      <c r="E149" s="16" t="n"/>
      <c r="F149" s="17">
        <f>IF($D149="","",IFERROR(VLOOKUP($D149,'ステージ'!$A$10:$B$16,2,FALSE),0))</f>
        <v/>
      </c>
      <c r="G149" s="16">
        <f>IF(OR($E149="",$F149=""),"",$E149*$F149)</f>
        <v/>
      </c>
      <c r="H149" s="18" t="n"/>
      <c r="I149" s="15" t="n"/>
      <c r="J149" s="19">
        <f>IF($H149="","",$H149-TODAY())</f>
        <v/>
      </c>
    </row>
    <row r="150">
      <c r="A150" s="10" t="n"/>
      <c r="B150" s="10" t="n"/>
      <c r="C150" s="10" t="n"/>
      <c r="D150" s="10" t="n"/>
      <c r="E150" s="11" t="n"/>
      <c r="F150" s="12">
        <f>IF($D150="","",IFERROR(VLOOKUP($D150,'ステージ'!$A$10:$B$16,2,FALSE),0))</f>
        <v/>
      </c>
      <c r="G150" s="11">
        <f>IF(OR($E150="",$F150=""),"",$E150*$F150)</f>
        <v/>
      </c>
      <c r="H150" s="13" t="n"/>
      <c r="I150" s="10" t="n"/>
      <c r="J150" s="14">
        <f>IF($H150="","",$H150-TODAY())</f>
        <v/>
      </c>
    </row>
  </sheetData>
  <conditionalFormatting sqref="A10:J150">
    <cfRule type="expression" priority="1" dxfId="0">
      <formula>$D10='ステージ'!$A$15</formula>
    </cfRule>
    <cfRule type="expression" priority="2" dxfId="1">
      <formula>$D10='ステージ'!$A$16</formula>
    </cfRule>
    <cfRule type="expression" priority="3" dxfId="2">
      <formula>AND($H10&lt;&gt;"",$H10&lt;TODAY(),$D10&lt;&gt;'ステージ'!$A$15,$D10&lt;&gt;'ステージ'!$A$16)</formula>
    </cfRule>
  </conditionalFormatting>
  <dataValidations count="1">
    <dataValidation sqref="D10:D150" showDropDown="0" showInputMessage="0" showErrorMessage="1" allowBlank="1" type="list">
      <formula1>'ステージ'!$A$10:$A$16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5" customWidth="1" min="4" max="4"/>
    <col width="15" customWidth="1" min="5" max="5"/>
  </cols>
  <sheetData>
    <row r="1" ht="26" customHeight="1">
      <c r="A1" s="1" t="inlineStr">
        <is>
          <t>PIPENZA · 営業パイプライン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ステージと成約確度</t>
        </is>
      </c>
    </row>
    <row r="4">
      <c r="A4" s="5" t="inlineStr">
        <is>
          <t>各ステージの確度を設定。案件数・金額・加重金額はパイプラインから計算。</t>
        </is>
      </c>
    </row>
    <row r="5"/>
    <row r="6"/>
    <row r="7"/>
    <row r="8"/>
    <row r="9" ht="20" customHeight="1">
      <c r="A9" s="9" t="inlineStr">
        <is>
          <t>ステージ</t>
        </is>
      </c>
      <c r="B9" s="9" t="inlineStr">
        <is>
          <t>確度</t>
        </is>
      </c>
      <c r="C9" s="9" t="inlineStr">
        <is>
          <t>案件数</t>
        </is>
      </c>
      <c r="D9" s="9" t="inlineStr">
        <is>
          <t>パイプライン金額</t>
        </is>
      </c>
      <c r="E9" s="9" t="inlineStr">
        <is>
          <t>加重金額</t>
        </is>
      </c>
    </row>
    <row r="10">
      <c r="A10" s="10" t="inlineStr">
        <is>
          <t>見込み発掘</t>
        </is>
      </c>
      <c r="B10" s="12" t="n">
        <v>0.1</v>
      </c>
      <c r="C10" s="14">
        <f>COUNTIF('パイプライン'!$D:$D,$A10)</f>
        <v/>
      </c>
      <c r="D10" s="11">
        <f>SUMIF('パイプライン'!$D:$D,$A10,'パイプライン'!$E:$E)</f>
        <v/>
      </c>
      <c r="E10" s="11">
        <f>SUMIF('パイプライン'!$D:$D,$A10,'パイプライン'!$G:$G)</f>
        <v/>
      </c>
    </row>
    <row r="11">
      <c r="A11" s="15" t="inlineStr">
        <is>
          <t>ヒアリング</t>
        </is>
      </c>
      <c r="B11" s="17" t="n">
        <v>0.2</v>
      </c>
      <c r="C11" s="19">
        <f>COUNTIF('パイプライン'!$D:$D,$A11)</f>
        <v/>
      </c>
      <c r="D11" s="16">
        <f>SUMIF('パイプライン'!$D:$D,$A11,'パイプライン'!$E:$E)</f>
        <v/>
      </c>
      <c r="E11" s="16">
        <f>SUMIF('パイプライン'!$D:$D,$A11,'パイプライン'!$G:$G)</f>
        <v/>
      </c>
    </row>
    <row r="12">
      <c r="A12" s="10" t="inlineStr">
        <is>
          <t>デモ</t>
        </is>
      </c>
      <c r="B12" s="12" t="n">
        <v>0.4</v>
      </c>
      <c r="C12" s="14">
        <f>COUNTIF('パイプライン'!$D:$D,$A12)</f>
        <v/>
      </c>
      <c r="D12" s="11">
        <f>SUMIF('パイプライン'!$D:$D,$A12,'パイプライン'!$E:$E)</f>
        <v/>
      </c>
      <c r="E12" s="11">
        <f>SUMIF('パイプライン'!$D:$D,$A12,'パイプライン'!$G:$G)</f>
        <v/>
      </c>
    </row>
    <row r="13">
      <c r="A13" s="15" t="inlineStr">
        <is>
          <t>提案</t>
        </is>
      </c>
      <c r="B13" s="17" t="n">
        <v>0.6</v>
      </c>
      <c r="C13" s="19">
        <f>COUNTIF('パイプライン'!$D:$D,$A13)</f>
        <v/>
      </c>
      <c r="D13" s="16">
        <f>SUMIF('パイプライン'!$D:$D,$A13,'パイプライン'!$E:$E)</f>
        <v/>
      </c>
      <c r="E13" s="16">
        <f>SUMIF('パイプライン'!$D:$D,$A13,'パイプライン'!$G:$G)</f>
        <v/>
      </c>
    </row>
    <row r="14">
      <c r="A14" s="10" t="inlineStr">
        <is>
          <t>交渉</t>
        </is>
      </c>
      <c r="B14" s="12" t="n">
        <v>0.8</v>
      </c>
      <c r="C14" s="14">
        <f>COUNTIF('パイプライン'!$D:$D,$A14)</f>
        <v/>
      </c>
      <c r="D14" s="11">
        <f>SUMIF('パイプライン'!$D:$D,$A14,'パイプライン'!$E:$E)</f>
        <v/>
      </c>
      <c r="E14" s="11">
        <f>SUMIF('パイプライン'!$D:$D,$A14,'パイプライン'!$G:$G)</f>
        <v/>
      </c>
    </row>
    <row r="15">
      <c r="A15" s="15" t="inlineStr">
        <is>
          <t>成約</t>
        </is>
      </c>
      <c r="B15" s="17" t="n">
        <v>1</v>
      </c>
      <c r="C15" s="19">
        <f>COUNTIF('パイプライン'!$D:$D,$A15)</f>
        <v/>
      </c>
      <c r="D15" s="16">
        <f>SUMIF('パイプライン'!$D:$D,$A15,'パイプライン'!$E:$E)</f>
        <v/>
      </c>
      <c r="E15" s="16">
        <f>SUMIF('パイプライン'!$D:$D,$A15,'パイプライン'!$G:$G)</f>
        <v/>
      </c>
    </row>
    <row r="16">
      <c r="A16" s="10" t="inlineStr">
        <is>
          <t>失注</t>
        </is>
      </c>
      <c r="B16" s="12" t="n">
        <v>0</v>
      </c>
      <c r="C16" s="14">
        <f>COUNTIF('パイプライン'!$D:$D,$A16)</f>
        <v/>
      </c>
      <c r="D16" s="11">
        <f>SUMIF('パイプライン'!$D:$D,$A16,'パイプライン'!$E:$E)</f>
        <v/>
      </c>
      <c r="E16" s="11">
        <f>SUMIF('パイプライン'!$D:$D,$A16,'パイプライン'!$G:$G)</f>
        <v/>
      </c>
    </row>
    <row r="17"/>
    <row r="18">
      <c r="A18" s="20" t="inlineStr">
        <is>
          <t>成約と失注を最後の2ステージに。進行中の合計からは除外されます。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5" customWidth="1" min="3" max="3"/>
    <col width="15" customWidth="1" min="4" max="4"/>
  </cols>
  <sheetData>
    <row r="1" ht="26" customHeight="1">
      <c r="A1" s="1" t="inlineStr">
        <is>
          <t>PIPENZA · 営業パイプライン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成約予定月別の加重予測</t>
        </is>
      </c>
    </row>
    <row r="4">
      <c r="A4" s="5" t="inlineStr">
        <is>
          <t>進行中の案件を成約予定月ごとに集計。成約・失注は除外します。</t>
        </is>
      </c>
    </row>
    <row r="5"/>
    <row r="6">
      <c r="A6" s="6" t="inlineStr">
        <is>
          <t>開始月</t>
        </is>
      </c>
      <c r="B6" s="21" t="n">
        <v>46204</v>
      </c>
    </row>
    <row r="7"/>
    <row r="8"/>
    <row r="9" ht="20" customHeight="1">
      <c r="A9" s="9" t="inlineStr">
        <is>
          <t>月</t>
        </is>
      </c>
      <c r="B9" s="9" t="inlineStr">
        <is>
          <t>進行中の案件</t>
        </is>
      </c>
      <c r="C9" s="9" t="inlineStr">
        <is>
          <t>パイプライン金額</t>
        </is>
      </c>
      <c r="D9" s="9" t="inlineStr">
        <is>
          <t>加重金額</t>
        </is>
      </c>
    </row>
    <row r="10">
      <c r="A10" s="22">
        <f>DATE(YEAR($B$6),MONTH($B$6)+0,1)</f>
        <v/>
      </c>
      <c r="B10" s="14">
        <f>COUNTIFS('パイプライン'!$H:$H,"&gt;="&amp;$A10,'パイプライン'!$H:$H,"&lt;"&amp;DATE(YEAR($A10),MONTH($A10)+1,1),'パイプライン'!$D:$D,"&lt;&gt;"&amp;'ステージ'!$A$15,'パイプライン'!$D:$D,"&lt;&gt;"&amp;'ステージ'!$A$16)</f>
        <v/>
      </c>
      <c r="C10" s="11">
        <f>SUMIFS('パイプライン'!$E:$E,'パイプライン'!$H:$H,"&gt;="&amp;$A10,'パイプライン'!$H:$H,"&lt;"&amp;DATE(YEAR($A10),MONTH($A10)+1,1),'パイプライン'!$D:$D,"&lt;&gt;"&amp;'ステージ'!$A$15,'パイプライン'!$D:$D,"&lt;&gt;"&amp;'ステージ'!$A$16)</f>
        <v/>
      </c>
      <c r="D10" s="11">
        <f>SUMIFS('パイプライン'!$G:$G,'パイプライン'!$H:$H,"&gt;="&amp;$A10,'パイプライン'!$H:$H,"&lt;"&amp;DATE(YEAR($A10),MONTH($A10)+1,1),'パイプライン'!$D:$D,"&lt;&gt;"&amp;'ステージ'!$A$15,'パイプライン'!$D:$D,"&lt;&gt;"&amp;'ステージ'!$A$16)</f>
        <v/>
      </c>
    </row>
    <row r="11">
      <c r="A11" s="23">
        <f>DATE(YEAR($B$6),MONTH($B$6)+1,1)</f>
        <v/>
      </c>
      <c r="B11" s="19">
        <f>COUNTIFS('パイプライン'!$H:$H,"&gt;="&amp;$A11,'パイプライン'!$H:$H,"&lt;"&amp;DATE(YEAR($A11),MONTH($A11)+1,1),'パイプライン'!$D:$D,"&lt;&gt;"&amp;'ステージ'!$A$15,'パイプライン'!$D:$D,"&lt;&gt;"&amp;'ステージ'!$A$16)</f>
        <v/>
      </c>
      <c r="C11" s="16">
        <f>SUMIFS('パイプライン'!$E:$E,'パイプライン'!$H:$H,"&gt;="&amp;$A11,'パイプライン'!$H:$H,"&lt;"&amp;DATE(YEAR($A11),MONTH($A11)+1,1),'パイプライン'!$D:$D,"&lt;&gt;"&amp;'ステージ'!$A$15,'パイプライン'!$D:$D,"&lt;&gt;"&amp;'ステージ'!$A$16)</f>
        <v/>
      </c>
      <c r="D11" s="16">
        <f>SUMIFS('パイプライン'!$G:$G,'パイプライン'!$H:$H,"&gt;="&amp;$A11,'パイプライン'!$H:$H,"&lt;"&amp;DATE(YEAR($A11),MONTH($A11)+1,1),'パイプライン'!$D:$D,"&lt;&gt;"&amp;'ステージ'!$A$15,'パイプライン'!$D:$D,"&lt;&gt;"&amp;'ステージ'!$A$16)</f>
        <v/>
      </c>
    </row>
    <row r="12">
      <c r="A12" s="22">
        <f>DATE(YEAR($B$6),MONTH($B$6)+2,1)</f>
        <v/>
      </c>
      <c r="B12" s="14">
        <f>COUNTIFS('パイプライン'!$H:$H,"&gt;="&amp;$A12,'パイプライン'!$H:$H,"&lt;"&amp;DATE(YEAR($A12),MONTH($A12)+1,1),'パイプライン'!$D:$D,"&lt;&gt;"&amp;'ステージ'!$A$15,'パイプライン'!$D:$D,"&lt;&gt;"&amp;'ステージ'!$A$16)</f>
        <v/>
      </c>
      <c r="C12" s="11">
        <f>SUMIFS('パイプライン'!$E:$E,'パイプライン'!$H:$H,"&gt;="&amp;$A12,'パイプライン'!$H:$H,"&lt;"&amp;DATE(YEAR($A12),MONTH($A12)+1,1),'パイプライン'!$D:$D,"&lt;&gt;"&amp;'ステージ'!$A$15,'パイプライン'!$D:$D,"&lt;&gt;"&amp;'ステージ'!$A$16)</f>
        <v/>
      </c>
      <c r="D12" s="11">
        <f>SUMIFS('パイプライン'!$G:$G,'パイプライン'!$H:$H,"&gt;="&amp;$A12,'パイプライン'!$H:$H,"&lt;"&amp;DATE(YEAR($A12),MONTH($A12)+1,1),'パイプライン'!$D:$D,"&lt;&gt;"&amp;'ステージ'!$A$15,'パイプライン'!$D:$D,"&lt;&gt;"&amp;'ステージ'!$A$16)</f>
        <v/>
      </c>
    </row>
    <row r="13">
      <c r="A13" s="23">
        <f>DATE(YEAR($B$6),MONTH($B$6)+3,1)</f>
        <v/>
      </c>
      <c r="B13" s="19">
        <f>COUNTIFS('パイプライン'!$H:$H,"&gt;="&amp;$A13,'パイプライン'!$H:$H,"&lt;"&amp;DATE(YEAR($A13),MONTH($A13)+1,1),'パイプライン'!$D:$D,"&lt;&gt;"&amp;'ステージ'!$A$15,'パイプライン'!$D:$D,"&lt;&gt;"&amp;'ステージ'!$A$16)</f>
        <v/>
      </c>
      <c r="C13" s="16">
        <f>SUMIFS('パイプライン'!$E:$E,'パイプライン'!$H:$H,"&gt;="&amp;$A13,'パイプライン'!$H:$H,"&lt;"&amp;DATE(YEAR($A13),MONTH($A13)+1,1),'パイプライン'!$D:$D,"&lt;&gt;"&amp;'ステージ'!$A$15,'パイプライン'!$D:$D,"&lt;&gt;"&amp;'ステージ'!$A$16)</f>
        <v/>
      </c>
      <c r="D13" s="16">
        <f>SUMIFS('パイプライン'!$G:$G,'パイプライン'!$H:$H,"&gt;="&amp;$A13,'パイプライン'!$H:$H,"&lt;"&amp;DATE(YEAR($A13),MONTH($A13)+1,1),'パイプライン'!$D:$D,"&lt;&gt;"&amp;'ステージ'!$A$15,'パイプライン'!$D:$D,"&lt;&gt;"&amp;'ステージ'!$A$16)</f>
        <v/>
      </c>
    </row>
    <row r="14">
      <c r="A14" s="22">
        <f>DATE(YEAR($B$6),MONTH($B$6)+4,1)</f>
        <v/>
      </c>
      <c r="B14" s="14">
        <f>COUNTIFS('パイプライン'!$H:$H,"&gt;="&amp;$A14,'パイプライン'!$H:$H,"&lt;"&amp;DATE(YEAR($A14),MONTH($A14)+1,1),'パイプライン'!$D:$D,"&lt;&gt;"&amp;'ステージ'!$A$15,'パイプライン'!$D:$D,"&lt;&gt;"&amp;'ステージ'!$A$16)</f>
        <v/>
      </c>
      <c r="C14" s="11">
        <f>SUMIFS('パイプライン'!$E:$E,'パイプライン'!$H:$H,"&gt;="&amp;$A14,'パイプライン'!$H:$H,"&lt;"&amp;DATE(YEAR($A14),MONTH($A14)+1,1),'パイプライン'!$D:$D,"&lt;&gt;"&amp;'ステージ'!$A$15,'パイプライン'!$D:$D,"&lt;&gt;"&amp;'ステージ'!$A$16)</f>
        <v/>
      </c>
      <c r="D14" s="11">
        <f>SUMIFS('パイプライン'!$G:$G,'パイプライン'!$H:$H,"&gt;="&amp;$A14,'パイプライン'!$H:$H,"&lt;"&amp;DATE(YEAR($A14),MONTH($A14)+1,1),'パイプライン'!$D:$D,"&lt;&gt;"&amp;'ステージ'!$A$15,'パイプライン'!$D:$D,"&lt;&gt;"&amp;'ステージ'!$A$16)</f>
        <v/>
      </c>
    </row>
    <row r="15">
      <c r="A15" s="23">
        <f>DATE(YEAR($B$6),MONTH($B$6)+5,1)</f>
        <v/>
      </c>
      <c r="B15" s="19">
        <f>COUNTIFS('パイプライン'!$H:$H,"&gt;="&amp;$A15,'パイプライン'!$H:$H,"&lt;"&amp;DATE(YEAR($A15),MONTH($A15)+1,1),'パイプライン'!$D:$D,"&lt;&gt;"&amp;'ステージ'!$A$15,'パイプライン'!$D:$D,"&lt;&gt;"&amp;'ステージ'!$A$16)</f>
        <v/>
      </c>
      <c r="C15" s="16">
        <f>SUMIFS('パイプライン'!$E:$E,'パイプライン'!$H:$H,"&gt;="&amp;$A15,'パイプライン'!$H:$H,"&lt;"&amp;DATE(YEAR($A15),MONTH($A15)+1,1),'パイプライン'!$D:$D,"&lt;&gt;"&amp;'ステージ'!$A$15,'パイプライン'!$D:$D,"&lt;&gt;"&amp;'ステージ'!$A$16)</f>
        <v/>
      </c>
      <c r="D15" s="16">
        <f>SUMIFS('パイプライン'!$G:$G,'パイプライン'!$H:$H,"&gt;="&amp;$A15,'パイプライン'!$H:$H,"&lt;"&amp;DATE(YEAR($A15),MONTH($A15)+1,1),'パイプライン'!$D:$D,"&lt;&gt;"&amp;'ステージ'!$A$15,'パイプライン'!$D:$D,"&lt;&gt;"&amp;'ステージ'!$A$16)</f>
        <v/>
      </c>
    </row>
    <row r="16">
      <c r="A16" s="10" t="inlineStr">
        <is>
          <t>合計</t>
        </is>
      </c>
      <c r="B16" s="14">
        <f>SUM($B$10:$B$15)</f>
        <v/>
      </c>
      <c r="C16" s="11">
        <f>SUM($C$10:$C$15)</f>
        <v/>
      </c>
      <c r="D16" s="11">
        <f>SUM($D$10:$D$15)</f>
        <v/>
      </c>
    </row>
  </sheetData>
  <conditionalFormatting sqref="A10:D15">
    <cfRule type="expression" priority="1" dxfId="0">
      <formula>$D10=MAX($D$10:$D$15)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2026-10-23T16:55:34Z</dcterms:created>
  <dcterms:modified xsi:type="dcterms:W3CDTF">2026-10-23T16:55:34Z</dcterms:modified>
</cp:coreProperties>
</file>