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ダッシュボード" sheetId="1" state="visible" r:id="rId1"/>
    <sheet name="取引" sheetId="2" state="visible" r:id="rId2"/>
    <sheet name="カテゴリ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yyyy/mm/dd"/>
    <numFmt numFmtId="167" formatCode="&quot;¥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月間予算テンプレート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月間予算 — ダッシュボード</t>
        </is>
      </c>
    </row>
    <row r="4">
      <c r="A4" s="5" t="inlineStr">
        <is>
          <t>対象月を選び、「取引」タブに記録すると、ここで全カテゴリを確認できます。</t>
        </is>
      </c>
    </row>
    <row r="5"/>
    <row r="6">
      <c r="A6" s="6" t="inlineStr">
        <is>
          <t>対象月（月内の任意の日付）</t>
        </is>
      </c>
      <c r="B6" s="7" t="n">
        <v>46174</v>
      </c>
    </row>
    <row r="7"/>
    <row r="8">
      <c r="A8" s="8" t="inlineStr">
        <is>
          <t>収入（当月）</t>
        </is>
      </c>
      <c r="C8" s="8" t="inlineStr">
        <is>
          <t>支出（当月）</t>
        </is>
      </c>
      <c r="E8" s="8" t="inlineStr">
        <is>
          <t>収支（当月）</t>
        </is>
      </c>
    </row>
    <row r="9">
      <c r="A9" s="9">
        <f>SUMIFS('取引'!$E:$E,'取引'!$D:$D,"収入",'取引'!$A:$A,"&gt;="&amp;EOMONTH($B$6,-1)+1,'取引'!$A:$A,"&lt;="&amp;EOMONTH($B$6,0))</f>
        <v/>
      </c>
      <c r="C9" s="9">
        <f>SUMIFS('取引'!$E:$E,'取引'!$D:$D,"支出",'取引'!$A:$A,"&gt;="&amp;EOMONTH($B$6,-1)+1,'取引'!$A:$A,"&lt;="&amp;EOMONTH($B$6,0))</f>
        <v/>
      </c>
      <c r="E9" s="9">
        <f>A9-C9</f>
        <v/>
      </c>
    </row>
    <row r="10"/>
    <row r="11" ht="20" customHeight="1">
      <c r="A11" s="10" t="inlineStr">
        <is>
          <t>カテゴリ</t>
        </is>
      </c>
      <c r="B11" s="10" t="inlineStr">
        <is>
          <t>予算</t>
        </is>
      </c>
      <c r="C11" s="10" t="inlineStr">
        <is>
          <t>実績</t>
        </is>
      </c>
      <c r="D11" s="10" t="inlineStr">
        <is>
          <t>差額</t>
        </is>
      </c>
      <c r="E11" s="10" t="inlineStr">
        <is>
          <t>使用率</t>
        </is>
      </c>
    </row>
    <row r="12">
      <c r="A12" s="11">
        <f>'カテゴリ'!A6</f>
        <v/>
      </c>
      <c r="B12" s="12">
        <f>IFERROR(VLOOKUP($A12,'カテゴリ'!$A:$B,2,FALSE),0)</f>
        <v/>
      </c>
      <c r="C12" s="12">
        <f>SUMIFS('取引'!$E:$E,'取引'!$C:$C,$A12,'取引'!$D:$D,"支出",'取引'!$A:$A,"&gt;="&amp;EOMONTH($B$6,-1)+1,'取引'!$A:$A,"&lt;="&amp;EOMONTH($B$6,0))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'カテゴリ'!A7</f>
        <v/>
      </c>
      <c r="B13" s="15">
        <f>IFERROR(VLOOKUP($A13,'カテゴリ'!$A:$B,2,FALSE),0)</f>
        <v/>
      </c>
      <c r="C13" s="15">
        <f>SUMIFS('取引'!$E:$E,'取引'!$C:$C,$A13,'取引'!$D:$D,"支出",'取引'!$A:$A,"&gt;="&amp;EOMONTH($B$6,-1)+1,'取引'!$A:$A,"&lt;="&amp;EOMONTH($B$6,0))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'カテゴリ'!A8</f>
        <v/>
      </c>
      <c r="B14" s="12">
        <f>IFERROR(VLOOKUP($A14,'カテゴリ'!$A:$B,2,FALSE),0)</f>
        <v/>
      </c>
      <c r="C14" s="12">
        <f>SUMIFS('取引'!$E:$E,'取引'!$C:$C,$A14,'取引'!$D:$D,"支出",'取引'!$A:$A,"&gt;="&amp;EOMONTH($B$6,-1)+1,'取引'!$A:$A,"&lt;="&amp;EOMONTH($B$6,0))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'カテゴリ'!A9</f>
        <v/>
      </c>
      <c r="B15" s="15">
        <f>IFERROR(VLOOKUP($A15,'カテゴリ'!$A:$B,2,FALSE),0)</f>
        <v/>
      </c>
      <c r="C15" s="15">
        <f>SUMIFS('取引'!$E:$E,'取引'!$C:$C,$A15,'取引'!$D:$D,"支出",'取引'!$A:$A,"&gt;="&amp;EOMONTH($B$6,-1)+1,'取引'!$A:$A,"&lt;="&amp;EOMONTH($B$6,0))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'カテゴリ'!A10</f>
        <v/>
      </c>
      <c r="B16" s="12">
        <f>IFERROR(VLOOKUP($A16,'カテゴリ'!$A:$B,2,FALSE),0)</f>
        <v/>
      </c>
      <c r="C16" s="12">
        <f>SUMIFS('取引'!$E:$E,'取引'!$C:$C,$A16,'取引'!$D:$D,"支出",'取引'!$A:$A,"&gt;="&amp;EOMONTH($B$6,-1)+1,'取引'!$A:$A,"&lt;="&amp;EOMONTH($B$6,0))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'カテゴリ'!A11</f>
        <v/>
      </c>
      <c r="B17" s="15">
        <f>IFERROR(VLOOKUP($A17,'カテゴリ'!$A:$B,2,FALSE),0)</f>
        <v/>
      </c>
      <c r="C17" s="15">
        <f>SUMIFS('取引'!$E:$E,'取引'!$C:$C,$A17,'取引'!$D:$D,"支出",'取引'!$A:$A,"&gt;="&amp;EOMONTH($B$6,-1)+1,'取引'!$A:$A,"&lt;="&amp;EOMONTH($B$6,0))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'カテゴリ'!A12</f>
        <v/>
      </c>
      <c r="B18" s="12">
        <f>IFERROR(VLOOKUP($A18,'カテゴリ'!$A:$B,2,FALSE),0)</f>
        <v/>
      </c>
      <c r="C18" s="12">
        <f>SUMIFS('取引'!$E:$E,'取引'!$C:$C,$A18,'取引'!$D:$D,"支出",'取引'!$A:$A,"&gt;="&amp;EOMONTH($B$6,-1)+1,'取引'!$A:$A,"&lt;="&amp;EOMONTH($B$6,0))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'カテゴリ'!A13</f>
        <v/>
      </c>
      <c r="B19" s="15">
        <f>IFERROR(VLOOKUP($A19,'カテゴリ'!$A:$B,2,FALSE),0)</f>
        <v/>
      </c>
      <c r="C19" s="15">
        <f>SUMIFS('取引'!$E:$E,'取引'!$C:$C,$A19,'取引'!$D:$D,"支出",'取引'!$A:$A,"&gt;="&amp;EOMONTH($B$6,-1)+1,'取引'!$A:$A,"&lt;="&amp;EOMONTH($B$6,0))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'カテゴリ'!A14</f>
        <v/>
      </c>
      <c r="B20" s="12">
        <f>IFERROR(VLOOKUP($A20,'カテゴリ'!$A:$B,2,FALSE),0)</f>
        <v/>
      </c>
      <c r="C20" s="12">
        <f>SUMIFS('取引'!$E:$E,'取引'!$C:$C,$A20,'取引'!$D:$D,"支出",'取引'!$A:$A,"&gt;="&amp;EOMONTH($B$6,-1)+1,'取引'!$A:$A,"&lt;="&amp;EOMONTH($B$6,0))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'カテゴリ'!A15</f>
        <v/>
      </c>
      <c r="B21" s="15">
        <f>IFERROR(VLOOKUP($A21,'カテゴリ'!$A:$B,2,FALSE),0)</f>
        <v/>
      </c>
      <c r="C21" s="15">
        <f>SUMIFS('取引'!$E:$E,'取引'!$C:$C,$A21,'取引'!$D:$D,"支出",'取引'!$A:$A,"&gt;="&amp;EOMONTH($B$6,-1)+1,'取引'!$A:$A,"&lt;="&amp;EOMONTH($B$6,0))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'カテゴリ'!A16</f>
        <v/>
      </c>
      <c r="B22" s="12">
        <f>IFERROR(VLOOKUP($A22,'カテゴリ'!$A:$B,2,FALSE),0)</f>
        <v/>
      </c>
      <c r="C22" s="12">
        <f>SUMIFS('取引'!$E:$E,'取引'!$C:$C,$A22,'取引'!$D:$D,"支出",'取引'!$A:$A,"&gt;="&amp;EOMONTH($B$6,-1)+1,'取引'!$A:$A,"&lt;="&amp;EOMONTH($B$6,0))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'カテゴリ'!A17</f>
        <v/>
      </c>
      <c r="B23" s="15">
        <f>IFERROR(VLOOKUP($A23,'カテゴリ'!$A:$B,2,FALSE),0)</f>
        <v/>
      </c>
      <c r="C23" s="15">
        <f>SUMIFS('取引'!$E:$E,'取引'!$C:$C,$A23,'取引'!$D:$D,"支出",'取引'!$A:$A,"&gt;="&amp;EOMONTH($B$6,-1)+1,'取引'!$A:$A,"&lt;="&amp;EOMONTH($B$6,0))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'カテゴリ'!A18</f>
        <v/>
      </c>
      <c r="B24" s="12">
        <f>IFERROR(VLOOKUP($A24,'カテゴリ'!$A:$B,2,FALSE),0)</f>
        <v/>
      </c>
      <c r="C24" s="12">
        <f>SUMIFS('取引'!$E:$E,'取引'!$C:$C,$A24,'取引'!$D:$D,"支出",'取引'!$A:$A,"&gt;="&amp;EOMONTH($B$6,-1)+1,'取引'!$A:$A,"&lt;="&amp;EOMONTH($B$6,0))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合計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月間予算テンプレート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取引の記録</t>
        </is>
      </c>
    </row>
    <row r="4">
      <c r="A4" s="5" t="inlineStr">
        <is>
          <t>1件につき1行。カテゴリと種類はドロップダウンです。</t>
        </is>
      </c>
    </row>
    <row r="5" ht="20" customHeight="1">
      <c r="A5" s="10" t="inlineStr">
        <is>
          <t>日付</t>
        </is>
      </c>
      <c r="B5" s="10" t="inlineStr">
        <is>
          <t>内容</t>
        </is>
      </c>
      <c r="C5" s="10" t="inlineStr">
        <is>
          <t>カテゴリ</t>
        </is>
      </c>
      <c r="D5" s="10" t="inlineStr">
        <is>
          <t>種類</t>
        </is>
      </c>
      <c r="E5" s="10" t="inlineStr">
        <is>
          <t>金額</t>
        </is>
      </c>
    </row>
    <row r="6">
      <c r="A6" s="20" t="n">
        <v>46174</v>
      </c>
      <c r="B6" s="11" t="inlineStr">
        <is>
          <t>月給</t>
        </is>
      </c>
      <c r="C6" s="11" t="inlineStr">
        <is>
          <t>給与</t>
        </is>
      </c>
      <c r="D6" s="11" t="inlineStr">
        <is>
          <t>収入</t>
        </is>
      </c>
      <c r="E6" s="12" t="n">
        <v>2600</v>
      </c>
    </row>
    <row r="7">
      <c r="A7" s="21" t="n">
        <v>46174</v>
      </c>
      <c r="B7" s="14" t="inlineStr">
        <is>
          <t>家賃 — 6月</t>
        </is>
      </c>
      <c r="C7" s="14" t="inlineStr">
        <is>
          <t>家賃</t>
        </is>
      </c>
      <c r="D7" s="14" t="inlineStr">
        <is>
          <t>支出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食料品</t>
        </is>
      </c>
      <c r="D8" s="11" t="inlineStr">
        <is>
          <t>支出</t>
        </is>
      </c>
      <c r="E8" s="12" t="n">
        <v>62.5</v>
      </c>
    </row>
    <row r="9">
      <c r="A9" s="21" t="n">
        <v>46176</v>
      </c>
      <c r="B9" s="14" t="inlineStr">
        <is>
          <t>バス定期券</t>
        </is>
      </c>
      <c r="C9" s="14" t="inlineStr">
        <is>
          <t>交通費</t>
        </is>
      </c>
      <c r="D9" s="14" t="inlineStr">
        <is>
          <t>支出</t>
        </is>
      </c>
      <c r="E9" s="15" t="n">
        <v>49</v>
      </c>
    </row>
    <row r="10">
      <c r="A10" s="20" t="n">
        <v>46177</v>
      </c>
      <c r="B10" s="11" t="inlineStr">
        <is>
          <t>電気代</t>
        </is>
      </c>
      <c r="C10" s="11" t="inlineStr">
        <is>
          <t>光熱費</t>
        </is>
      </c>
      <c r="D10" s="11" t="inlineStr">
        <is>
          <t>支出</t>
        </is>
      </c>
      <c r="E10" s="12" t="n">
        <v>85</v>
      </c>
    </row>
    <row r="11">
      <c r="A11" s="21" t="n">
        <v>46179</v>
      </c>
      <c r="B11" s="14" t="inlineStr">
        <is>
          <t>映画鑑賞</t>
        </is>
      </c>
      <c r="C11" s="14" t="inlineStr">
        <is>
          <t>娯楽</t>
        </is>
      </c>
      <c r="D11" s="14" t="inlineStr">
        <is>
          <t>支出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食料品</t>
        </is>
      </c>
      <c r="D12" s="11" t="inlineStr">
        <is>
          <t>支出</t>
        </is>
      </c>
      <c r="E12" s="12" t="n">
        <v>58</v>
      </c>
    </row>
    <row r="13">
      <c r="A13" s="21" t="n">
        <v>46181</v>
      </c>
      <c r="B13" s="14" t="inlineStr">
        <is>
          <t>動画配信サービス</t>
        </is>
      </c>
      <c r="C13" s="14" t="inlineStr">
        <is>
          <t>サブスク</t>
        </is>
      </c>
      <c r="D13" s="14" t="inlineStr">
        <is>
          <t>支出</t>
        </is>
      </c>
      <c r="E13" s="15" t="n">
        <v>12</v>
      </c>
    </row>
    <row r="14">
      <c r="A14" s="20" t="n">
        <v>46182</v>
      </c>
      <c r="B14" s="11" t="inlineStr">
        <is>
          <t>外で夕食</t>
        </is>
      </c>
      <c r="C14" s="11" t="inlineStr">
        <is>
          <t>外食</t>
        </is>
      </c>
      <c r="D14" s="11" t="inlineStr">
        <is>
          <t>支出</t>
        </is>
      </c>
      <c r="E14" s="12" t="n">
        <v>36</v>
      </c>
    </row>
    <row r="15">
      <c r="A15" s="21" t="n">
        <v>46183</v>
      </c>
      <c r="B15" s="14" t="inlineStr">
        <is>
          <t>フリーランス案件</t>
        </is>
      </c>
      <c r="C15" s="14" t="inlineStr">
        <is>
          <t>その他の収入</t>
        </is>
      </c>
      <c r="D15" s="14" t="inlineStr">
        <is>
          <t>収入</t>
        </is>
      </c>
      <c r="E15" s="15" t="n">
        <v>250</v>
      </c>
    </row>
    <row r="16">
      <c r="A16" s="20" t="n">
        <v>46183</v>
      </c>
      <c r="B16" s="11" t="inlineStr">
        <is>
          <t>散髪</t>
        </is>
      </c>
      <c r="C16" s="11" t="inlineStr">
        <is>
          <t>美容・健康</t>
        </is>
      </c>
      <c r="D16" s="11" t="inlineStr">
        <is>
          <t>支出</t>
        </is>
      </c>
      <c r="E16" s="12" t="n">
        <v>25</v>
      </c>
    </row>
    <row r="17">
      <c r="A17" s="21" t="n">
        <v>46184</v>
      </c>
      <c r="B17" s="14" t="inlineStr">
        <is>
          <t>新しいTシャツ</t>
        </is>
      </c>
      <c r="C17" s="14" t="inlineStr">
        <is>
          <t>衣類</t>
        </is>
      </c>
      <c r="D17" s="14" t="inlineStr">
        <is>
          <t>支出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収入（全期間）</t>
        </is>
      </c>
      <c r="B42" s="22">
        <f>SUMIF(D6:D40,"収入",E6:E40)</f>
        <v/>
      </c>
    </row>
    <row r="43">
      <c r="A43" s="6" t="inlineStr">
        <is>
          <t>支出（全期間）</t>
        </is>
      </c>
      <c r="B43" s="22">
        <f>SUMIF(D6:D40,"支出",E6:E40)</f>
        <v/>
      </c>
    </row>
  </sheetData>
  <conditionalFormatting sqref="A6:E40">
    <cfRule type="expression" priority="1" dxfId="2">
      <formula>$D6="収入"</formula>
    </cfRule>
  </conditionalFormatting>
  <dataValidations count="2">
    <dataValidation sqref="C6:C40" showDropDown="0" showInputMessage="0" showErrorMessage="1" allowBlank="1" type="list">
      <formula1>'カテゴリ'!$A$6:$A$20</formula1>
    </dataValidation>
    <dataValidation sqref="D6:D40" showDropDown="0" showInputMessage="0" showErrorMessage="1" allowBlank="1" type="list">
      <formula1>'カテゴリ'!$E$6:$E$7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月間予算テンプレート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カテゴリと月間予算</t>
        </is>
      </c>
    </row>
    <row r="4">
      <c r="A4" s="5" t="inlineStr">
        <is>
          <t>このリストは編集できます。ドロップダウンとダッシュボードが自動更新されます。</t>
        </is>
      </c>
    </row>
    <row r="5" ht="20" customHeight="1">
      <c r="A5" s="10" t="inlineStr">
        <is>
          <t>カテゴリ</t>
        </is>
      </c>
      <c r="B5" s="10" t="inlineStr">
        <is>
          <t>月間予算</t>
        </is>
      </c>
      <c r="E5" s="10" t="inlineStr">
        <is>
          <t>種類</t>
        </is>
      </c>
    </row>
    <row r="6">
      <c r="A6" s="11" t="inlineStr">
        <is>
          <t>家賃</t>
        </is>
      </c>
      <c r="B6" s="12" t="n">
        <v>1200</v>
      </c>
      <c r="E6" s="11" t="inlineStr">
        <is>
          <t>収入</t>
        </is>
      </c>
    </row>
    <row r="7">
      <c r="A7" s="14" t="inlineStr">
        <is>
          <t>食料品</t>
        </is>
      </c>
      <c r="B7" s="15" t="n">
        <v>450</v>
      </c>
      <c r="E7" s="14" t="inlineStr">
        <is>
          <t>支出</t>
        </is>
      </c>
    </row>
    <row r="8">
      <c r="A8" s="11" t="inlineStr">
        <is>
          <t>光熱費</t>
        </is>
      </c>
      <c r="B8" s="12" t="n">
        <v>150</v>
      </c>
    </row>
    <row r="9">
      <c r="A9" s="14" t="inlineStr">
        <is>
          <t>ネット・電話</t>
        </is>
      </c>
      <c r="B9" s="15" t="n">
        <v>80</v>
      </c>
    </row>
    <row r="10">
      <c r="A10" s="11" t="inlineStr">
        <is>
          <t>交通費</t>
        </is>
      </c>
      <c r="B10" s="12" t="n">
        <v>120</v>
      </c>
    </row>
    <row r="11">
      <c r="A11" s="14" t="inlineStr">
        <is>
          <t>外食</t>
        </is>
      </c>
      <c r="B11" s="15" t="n">
        <v>150</v>
      </c>
    </row>
    <row r="12">
      <c r="A12" s="11" t="inlineStr">
        <is>
          <t>娯楽</t>
        </is>
      </c>
      <c r="B12" s="12" t="n">
        <v>100</v>
      </c>
    </row>
    <row r="13">
      <c r="A13" s="14" t="inlineStr">
        <is>
          <t>サブスク</t>
        </is>
      </c>
      <c r="B13" s="15" t="n">
        <v>40</v>
      </c>
    </row>
    <row r="14">
      <c r="A14" s="11" t="inlineStr">
        <is>
          <t>衣類</t>
        </is>
      </c>
      <c r="B14" s="12" t="n">
        <v>80</v>
      </c>
    </row>
    <row r="15">
      <c r="A15" s="14" t="inlineStr">
        <is>
          <t>美容・健康</t>
        </is>
      </c>
      <c r="B15" s="15" t="n">
        <v>60</v>
      </c>
    </row>
    <row r="16">
      <c r="A16" s="11" t="inlineStr">
        <is>
          <t>日用品</t>
        </is>
      </c>
      <c r="B16" s="12" t="n">
        <v>90</v>
      </c>
    </row>
    <row r="17">
      <c r="A17" s="14" t="inlineStr">
        <is>
          <t>贈り物</t>
        </is>
      </c>
      <c r="B17" s="15" t="n">
        <v>50</v>
      </c>
    </row>
    <row r="18">
      <c r="A18" s="11" t="inlineStr">
        <is>
          <t>その他</t>
        </is>
      </c>
      <c r="B18" s="12" t="n">
        <v>100</v>
      </c>
    </row>
    <row r="19">
      <c r="A19" s="11" t="inlineStr">
        <is>
          <t>給与</t>
        </is>
      </c>
      <c r="B19" s="12" t="n"/>
      <c r="C19" s="8" t="inlineStr">
        <is>
          <t>&lt;- 収入カテゴリ（予算は不要）</t>
        </is>
      </c>
    </row>
    <row r="20">
      <c r="A20" s="14" t="inlineStr">
        <is>
          <t>その他の収入</t>
        </is>
      </c>
      <c r="B20" s="15" t="n"/>
    </row>
    <row r="21"/>
    <row r="22">
      <c r="A22" s="6" t="inlineStr">
        <is>
          <t>予算合計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