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acownicy" sheetId="1" state="visible" r:id="rId1"/>
    <sheet name="Rejestr" sheetId="2" state="visible" r:id="rId2"/>
    <sheet name="Tygodniowo" sheetId="3" state="visible" r:id="rId3"/>
    <sheet name="Lis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#"/>
    <numFmt numFmtId="165" formatCode="&quot;$&quot;#,##0.00"/>
    <numFmt numFmtId="166" formatCode="yyyy-mm-dd"/>
    <numFmt numFmtId="167" formatCode="#,##0.00 &quot;zł&quot;"/>
    <numFmt numFmtId="168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2" fontId="4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4" fontId="4" fillId="0" borderId="1" pivotButton="0" quotePrefix="0" xfId="0"/>
    <xf numFmtId="168" fontId="4" fillId="4" borderId="1" pivotButton="0" quotePrefix="0" xfId="0"/>
    <xf numFmtId="164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5" customWidth="1" min="4" max="4"/>
    <col width="14" customWidth="1" min="5" max="5"/>
    <col width="14" customWidth="1" min="6" max="6"/>
    <col width="13" customWidth="1" min="7" max="7"/>
    <col width="12" customWidth="1" min="8" max="8"/>
  </cols>
  <sheetData>
    <row r="1" ht="26" customHeight="1">
      <c r="A1" s="1" t="inlineStr">
        <is>
          <t>OVERIX · Rejestr nadgodzin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Nadgodziny wg pracownika</t>
        </is>
      </c>
    </row>
    <row r="4">
      <c r="A4" s="5" t="inlineStr">
        <is>
          <t>Godziny i kwoty pochodzą z Rejestru. Liczą się tylko zatwierdzone wiersze, oczekujące są osobno.</t>
        </is>
      </c>
    </row>
    <row r="5"/>
    <row r="6">
      <c r="A6" s="6" t="inlineStr">
        <is>
          <t>Zatwierdzone godziny</t>
        </is>
      </c>
      <c r="B6" s="7">
        <f>SUM($D$10:$D$25)</f>
        <v/>
      </c>
      <c r="C6" s="6" t="inlineStr">
        <is>
          <t>Wynagrodzenie za nadgodziny</t>
        </is>
      </c>
      <c r="D6" s="8">
        <f>SUM($F$10:$F$25)</f>
        <v/>
      </c>
      <c r="E6" s="6" t="inlineStr">
        <is>
          <t>Godziny oczekujące</t>
        </is>
      </c>
      <c r="F6" s="7">
        <f>SUM($E$10:$E$25)</f>
        <v/>
      </c>
    </row>
    <row r="7"/>
    <row r="8"/>
    <row r="9" ht="20" customHeight="1">
      <c r="A9" s="9" t="inlineStr">
        <is>
          <t>Pracownik</t>
        </is>
      </c>
      <c r="B9" s="9" t="inlineStr">
        <is>
          <t>Dział</t>
        </is>
      </c>
      <c r="C9" s="9" t="inlineStr">
        <is>
          <t>Stawka godzinowa</t>
        </is>
      </c>
      <c r="D9" s="9" t="inlineStr">
        <is>
          <t>Zatwierdzone godziny</t>
        </is>
      </c>
      <c r="E9" s="9" t="inlineStr">
        <is>
          <t>Godziny oczekujące</t>
        </is>
      </c>
      <c r="F9" s="9" t="inlineStr">
        <is>
          <t>Wynagrodzenie za nadgodziny</t>
        </is>
      </c>
      <c r="G9" s="9" t="inlineStr">
        <is>
          <t>Pula godzin</t>
        </is>
      </c>
      <c r="H9" s="9" t="inlineStr">
        <is>
          <t>% puli</t>
        </is>
      </c>
    </row>
    <row r="10">
      <c r="A10" s="10" t="inlineStr">
        <is>
          <t>Dana Reed</t>
        </is>
      </c>
      <c r="B10" s="10" t="inlineStr">
        <is>
          <t>Magazyn</t>
        </is>
      </c>
      <c r="C10" s="11" t="n">
        <v>24.5</v>
      </c>
      <c r="D10" s="12">
        <f>IF($A10="","",SUMIFS('Rejestr'!$E:$E,'Rejestr'!$C:$C,$A10,'Rejestr'!$J:$J,'Listy'!$D$4))</f>
        <v/>
      </c>
      <c r="E10" s="12">
        <f>IF($A10="","",SUMIFS('Rejestr'!$E:$E,'Rejestr'!$C:$C,$A10,'Rejestr'!$J:$J,'Listy'!$D$3))</f>
        <v/>
      </c>
      <c r="F10" s="11">
        <f>IF($A10="","",SUMIFS('Rejestr'!$I:$I,'Rejestr'!$C:$C,$A10,'Rejestr'!$J:$J,'Listy'!$D$4))</f>
        <v/>
      </c>
      <c r="G10" s="13" t="n">
        <v>40</v>
      </c>
      <c r="H10" s="14">
        <f>IF(OR($A10="",$G10=""),"",IFERROR($D10/$G10,0))</f>
        <v/>
      </c>
    </row>
    <row r="11">
      <c r="A11" s="15" t="inlineStr">
        <is>
          <t>Lee Park</t>
        </is>
      </c>
      <c r="B11" s="15" t="inlineStr">
        <is>
          <t>Magazyn</t>
        </is>
      </c>
      <c r="C11" s="16" t="n">
        <v>22</v>
      </c>
      <c r="D11" s="17">
        <f>IF($A11="","",SUMIFS('Rejestr'!$E:$E,'Rejestr'!$C:$C,$A11,'Rejestr'!$J:$J,'Listy'!$D$4))</f>
        <v/>
      </c>
      <c r="E11" s="17">
        <f>IF($A11="","",SUMIFS('Rejestr'!$E:$E,'Rejestr'!$C:$C,$A11,'Rejestr'!$J:$J,'Listy'!$D$3))</f>
        <v/>
      </c>
      <c r="F11" s="16">
        <f>IF($A11="","",SUMIFS('Rejestr'!$I:$I,'Rejestr'!$C:$C,$A11,'Rejestr'!$J:$J,'Listy'!$D$4))</f>
        <v/>
      </c>
      <c r="G11" s="18" t="n">
        <v>40</v>
      </c>
      <c r="H11" s="19">
        <f>IF(OR($A11="",$G11=""),"",IFERROR($D11/$G11,0))</f>
        <v/>
      </c>
    </row>
    <row r="12">
      <c r="A12" s="10" t="inlineStr">
        <is>
          <t>Sam Ortiz</t>
        </is>
      </c>
      <c r="B12" s="10" t="inlineStr">
        <is>
          <t>Wysyłka</t>
        </is>
      </c>
      <c r="C12" s="11" t="n">
        <v>26</v>
      </c>
      <c r="D12" s="12">
        <f>IF($A12="","",SUMIFS('Rejestr'!$E:$E,'Rejestr'!$C:$C,$A12,'Rejestr'!$J:$J,'Listy'!$D$4))</f>
        <v/>
      </c>
      <c r="E12" s="12">
        <f>IF($A12="","",SUMIFS('Rejestr'!$E:$E,'Rejestr'!$C:$C,$A12,'Rejestr'!$J:$J,'Listy'!$D$3))</f>
        <v/>
      </c>
      <c r="F12" s="11">
        <f>IF($A12="","",SUMIFS('Rejestr'!$I:$I,'Rejestr'!$C:$C,$A12,'Rejestr'!$J:$J,'Listy'!$D$4))</f>
        <v/>
      </c>
      <c r="G12" s="13" t="n">
        <v>30</v>
      </c>
      <c r="H12" s="14">
        <f>IF(OR($A12="",$G12=""),"",IFERROR($D12/$G12,0))</f>
        <v/>
      </c>
    </row>
    <row r="13">
      <c r="A13" s="15" t="inlineStr">
        <is>
          <t>Alex Kim</t>
        </is>
      </c>
      <c r="B13" s="15" t="inlineStr">
        <is>
          <t>Wsparcie</t>
        </is>
      </c>
      <c r="C13" s="16" t="n">
        <v>21.5</v>
      </c>
      <c r="D13" s="17">
        <f>IF($A13="","",SUMIFS('Rejestr'!$E:$E,'Rejestr'!$C:$C,$A13,'Rejestr'!$J:$J,'Listy'!$D$4))</f>
        <v/>
      </c>
      <c r="E13" s="17">
        <f>IF($A13="","",SUMIFS('Rejestr'!$E:$E,'Rejestr'!$C:$C,$A13,'Rejestr'!$J:$J,'Listy'!$D$3))</f>
        <v/>
      </c>
      <c r="F13" s="16">
        <f>IF($A13="","",SUMIFS('Rejestr'!$I:$I,'Rejestr'!$C:$C,$A13,'Rejestr'!$J:$J,'Listy'!$D$4))</f>
        <v/>
      </c>
      <c r="G13" s="18" t="n">
        <v>30</v>
      </c>
      <c r="H13" s="19">
        <f>IF(OR($A13="",$G13=""),"",IFERROR($D13/$G13,0))</f>
        <v/>
      </c>
    </row>
    <row r="14">
      <c r="A14" s="10" t="inlineStr">
        <is>
          <t>Robin Vale</t>
        </is>
      </c>
      <c r="B14" s="10" t="inlineStr">
        <is>
          <t>Wsparcie</t>
        </is>
      </c>
      <c r="C14" s="11" t="n">
        <v>21.5</v>
      </c>
      <c r="D14" s="12">
        <f>IF($A14="","",SUMIFS('Rejestr'!$E:$E,'Rejestr'!$C:$C,$A14,'Rejestr'!$J:$J,'Listy'!$D$4))</f>
        <v/>
      </c>
      <c r="E14" s="12">
        <f>IF($A14="","",SUMIFS('Rejestr'!$E:$E,'Rejestr'!$C:$C,$A14,'Rejestr'!$J:$J,'Listy'!$D$3))</f>
        <v/>
      </c>
      <c r="F14" s="11">
        <f>IF($A14="","",SUMIFS('Rejestr'!$I:$I,'Rejestr'!$C:$C,$A14,'Rejestr'!$J:$J,'Listy'!$D$4))</f>
        <v/>
      </c>
      <c r="G14" s="13" t="n">
        <v>30</v>
      </c>
      <c r="H14" s="14">
        <f>IF(OR($A14="",$G14=""),"",IFERROR($D14/$G14,0))</f>
        <v/>
      </c>
    </row>
    <row r="15">
      <c r="A15" s="15" t="inlineStr">
        <is>
          <t>Jordan Price</t>
        </is>
      </c>
      <c r="B15" s="15" t="inlineStr">
        <is>
          <t>Utrzymanie ruchu</t>
        </is>
      </c>
      <c r="C15" s="16" t="n">
        <v>28</v>
      </c>
      <c r="D15" s="17">
        <f>IF($A15="","",SUMIFS('Rejestr'!$E:$E,'Rejestr'!$C:$C,$A15,'Rejestr'!$J:$J,'Listy'!$D$4))</f>
        <v/>
      </c>
      <c r="E15" s="17">
        <f>IF($A15="","",SUMIFS('Rejestr'!$E:$E,'Rejestr'!$C:$C,$A15,'Rejestr'!$J:$J,'Listy'!$D$3))</f>
        <v/>
      </c>
      <c r="F15" s="16">
        <f>IF($A15="","",SUMIFS('Rejestr'!$I:$I,'Rejestr'!$C:$C,$A15,'Rejestr'!$J:$J,'Listy'!$D$4))</f>
        <v/>
      </c>
      <c r="G15" s="18" t="n">
        <v>24</v>
      </c>
      <c r="H15" s="19">
        <f>IF(OR($A15="",$G15=""),"",IFERROR($D15/$G15,0))</f>
        <v/>
      </c>
    </row>
    <row r="16">
      <c r="A16" s="10" t="n"/>
      <c r="B16" s="10" t="n"/>
      <c r="C16" s="11" t="n"/>
      <c r="D16" s="12">
        <f>IF($A16="","",SUMIFS('Rejestr'!$E:$E,'Rejestr'!$C:$C,$A16,'Rejestr'!$J:$J,'Listy'!$D$4))</f>
        <v/>
      </c>
      <c r="E16" s="12">
        <f>IF($A16="","",SUMIFS('Rejestr'!$E:$E,'Rejestr'!$C:$C,$A16,'Rejestr'!$J:$J,'Listy'!$D$3))</f>
        <v/>
      </c>
      <c r="F16" s="11">
        <f>IF($A16="","",SUMIFS('Rejestr'!$I:$I,'Rejestr'!$C:$C,$A16,'Rejestr'!$J:$J,'Listy'!$D$4))</f>
        <v/>
      </c>
      <c r="G16" s="13" t="n"/>
      <c r="H16" s="14">
        <f>IF(OR($A16="",$G16=""),"",IFERROR($D16/$G16,0))</f>
        <v/>
      </c>
    </row>
    <row r="17">
      <c r="A17" s="15" t="n"/>
      <c r="B17" s="15" t="n"/>
      <c r="C17" s="16" t="n"/>
      <c r="D17" s="17">
        <f>IF($A17="","",SUMIFS('Rejestr'!$E:$E,'Rejestr'!$C:$C,$A17,'Rejestr'!$J:$J,'Listy'!$D$4))</f>
        <v/>
      </c>
      <c r="E17" s="17">
        <f>IF($A17="","",SUMIFS('Rejestr'!$E:$E,'Rejestr'!$C:$C,$A17,'Rejestr'!$J:$J,'Listy'!$D$3))</f>
        <v/>
      </c>
      <c r="F17" s="16">
        <f>IF($A17="","",SUMIFS('Rejestr'!$I:$I,'Rejestr'!$C:$C,$A17,'Rejestr'!$J:$J,'Listy'!$D$4))</f>
        <v/>
      </c>
      <c r="G17" s="18" t="n"/>
      <c r="H17" s="19">
        <f>IF(OR($A17="",$G17=""),"",IFERROR($D17/$G17,0))</f>
        <v/>
      </c>
    </row>
    <row r="18">
      <c r="A18" s="10" t="n"/>
      <c r="B18" s="10" t="n"/>
      <c r="C18" s="11" t="n"/>
      <c r="D18" s="12">
        <f>IF($A18="","",SUMIFS('Rejestr'!$E:$E,'Rejestr'!$C:$C,$A18,'Rejestr'!$J:$J,'Listy'!$D$4))</f>
        <v/>
      </c>
      <c r="E18" s="12">
        <f>IF($A18="","",SUMIFS('Rejestr'!$E:$E,'Rejestr'!$C:$C,$A18,'Rejestr'!$J:$J,'Listy'!$D$3))</f>
        <v/>
      </c>
      <c r="F18" s="11">
        <f>IF($A18="","",SUMIFS('Rejestr'!$I:$I,'Rejestr'!$C:$C,$A18,'Rejestr'!$J:$J,'Listy'!$D$4))</f>
        <v/>
      </c>
      <c r="G18" s="13" t="n"/>
      <c r="H18" s="14">
        <f>IF(OR($A18="",$G18=""),"",IFERROR($D18/$G18,0))</f>
        <v/>
      </c>
    </row>
    <row r="19">
      <c r="A19" s="15" t="n"/>
      <c r="B19" s="15" t="n"/>
      <c r="C19" s="16" t="n"/>
      <c r="D19" s="17">
        <f>IF($A19="","",SUMIFS('Rejestr'!$E:$E,'Rejestr'!$C:$C,$A19,'Rejestr'!$J:$J,'Listy'!$D$4))</f>
        <v/>
      </c>
      <c r="E19" s="17">
        <f>IF($A19="","",SUMIFS('Rejestr'!$E:$E,'Rejestr'!$C:$C,$A19,'Rejestr'!$J:$J,'Listy'!$D$3))</f>
        <v/>
      </c>
      <c r="F19" s="16">
        <f>IF($A19="","",SUMIFS('Rejestr'!$I:$I,'Rejestr'!$C:$C,$A19,'Rejestr'!$J:$J,'Listy'!$D$4))</f>
        <v/>
      </c>
      <c r="G19" s="18" t="n"/>
      <c r="H19" s="19">
        <f>IF(OR($A19="",$G19=""),"",IFERROR($D19/$G19,0))</f>
        <v/>
      </c>
    </row>
    <row r="20">
      <c r="A20" s="10" t="n"/>
      <c r="B20" s="10" t="n"/>
      <c r="C20" s="11" t="n"/>
      <c r="D20" s="12">
        <f>IF($A20="","",SUMIFS('Rejestr'!$E:$E,'Rejestr'!$C:$C,$A20,'Rejestr'!$J:$J,'Listy'!$D$4))</f>
        <v/>
      </c>
      <c r="E20" s="12">
        <f>IF($A20="","",SUMIFS('Rejestr'!$E:$E,'Rejestr'!$C:$C,$A20,'Rejestr'!$J:$J,'Listy'!$D$3))</f>
        <v/>
      </c>
      <c r="F20" s="11">
        <f>IF($A20="","",SUMIFS('Rejestr'!$I:$I,'Rejestr'!$C:$C,$A20,'Rejestr'!$J:$J,'Listy'!$D$4))</f>
        <v/>
      </c>
      <c r="G20" s="13" t="n"/>
      <c r="H20" s="14">
        <f>IF(OR($A20="",$G20=""),"",IFERROR($D20/$G20,0))</f>
        <v/>
      </c>
    </row>
    <row r="21">
      <c r="A21" s="15" t="n"/>
      <c r="B21" s="15" t="n"/>
      <c r="C21" s="16" t="n"/>
      <c r="D21" s="17">
        <f>IF($A21="","",SUMIFS('Rejestr'!$E:$E,'Rejestr'!$C:$C,$A21,'Rejestr'!$J:$J,'Listy'!$D$4))</f>
        <v/>
      </c>
      <c r="E21" s="17">
        <f>IF($A21="","",SUMIFS('Rejestr'!$E:$E,'Rejestr'!$C:$C,$A21,'Rejestr'!$J:$J,'Listy'!$D$3))</f>
        <v/>
      </c>
      <c r="F21" s="16">
        <f>IF($A21="","",SUMIFS('Rejestr'!$I:$I,'Rejestr'!$C:$C,$A21,'Rejestr'!$J:$J,'Listy'!$D$4))</f>
        <v/>
      </c>
      <c r="G21" s="18" t="n"/>
      <c r="H21" s="19">
        <f>IF(OR($A21="",$G21=""),"",IFERROR($D21/$G21,0))</f>
        <v/>
      </c>
    </row>
    <row r="22">
      <c r="A22" s="10" t="n"/>
      <c r="B22" s="10" t="n"/>
      <c r="C22" s="11" t="n"/>
      <c r="D22" s="12">
        <f>IF($A22="","",SUMIFS('Rejestr'!$E:$E,'Rejestr'!$C:$C,$A22,'Rejestr'!$J:$J,'Listy'!$D$4))</f>
        <v/>
      </c>
      <c r="E22" s="12">
        <f>IF($A22="","",SUMIFS('Rejestr'!$E:$E,'Rejestr'!$C:$C,$A22,'Rejestr'!$J:$J,'Listy'!$D$3))</f>
        <v/>
      </c>
      <c r="F22" s="11">
        <f>IF($A22="","",SUMIFS('Rejestr'!$I:$I,'Rejestr'!$C:$C,$A22,'Rejestr'!$J:$J,'Listy'!$D$4))</f>
        <v/>
      </c>
      <c r="G22" s="13" t="n"/>
      <c r="H22" s="14">
        <f>IF(OR($A22="",$G22=""),"",IFERROR($D22/$G22,0))</f>
        <v/>
      </c>
    </row>
    <row r="23">
      <c r="A23" s="15" t="n"/>
      <c r="B23" s="15" t="n"/>
      <c r="C23" s="16" t="n"/>
      <c r="D23" s="17">
        <f>IF($A23="","",SUMIFS('Rejestr'!$E:$E,'Rejestr'!$C:$C,$A23,'Rejestr'!$J:$J,'Listy'!$D$4))</f>
        <v/>
      </c>
      <c r="E23" s="17">
        <f>IF($A23="","",SUMIFS('Rejestr'!$E:$E,'Rejestr'!$C:$C,$A23,'Rejestr'!$J:$J,'Listy'!$D$3))</f>
        <v/>
      </c>
      <c r="F23" s="16">
        <f>IF($A23="","",SUMIFS('Rejestr'!$I:$I,'Rejestr'!$C:$C,$A23,'Rejestr'!$J:$J,'Listy'!$D$4))</f>
        <v/>
      </c>
      <c r="G23" s="18" t="n"/>
      <c r="H23" s="19">
        <f>IF(OR($A23="",$G23=""),"",IFERROR($D23/$G23,0))</f>
        <v/>
      </c>
    </row>
    <row r="24">
      <c r="A24" s="10" t="n"/>
      <c r="B24" s="10" t="n"/>
      <c r="C24" s="11" t="n"/>
      <c r="D24" s="12">
        <f>IF($A24="","",SUMIFS('Rejestr'!$E:$E,'Rejestr'!$C:$C,$A24,'Rejestr'!$J:$J,'Listy'!$D$4))</f>
        <v/>
      </c>
      <c r="E24" s="12">
        <f>IF($A24="","",SUMIFS('Rejestr'!$E:$E,'Rejestr'!$C:$C,$A24,'Rejestr'!$J:$J,'Listy'!$D$3))</f>
        <v/>
      </c>
      <c r="F24" s="11">
        <f>IF($A24="","",SUMIFS('Rejestr'!$I:$I,'Rejestr'!$C:$C,$A24,'Rejestr'!$J:$J,'Listy'!$D$4))</f>
        <v/>
      </c>
      <c r="G24" s="13" t="n"/>
      <c r="H24" s="14">
        <f>IF(OR($A24="",$G24=""),"",IFERROR($D24/$G24,0))</f>
        <v/>
      </c>
    </row>
    <row r="25">
      <c r="A25" s="15" t="n"/>
      <c r="B25" s="15" t="n"/>
      <c r="C25" s="16" t="n"/>
      <c r="D25" s="17">
        <f>IF($A25="","",SUMIFS('Rejestr'!$E:$E,'Rejestr'!$C:$C,$A25,'Rejestr'!$J:$J,'Listy'!$D$4))</f>
        <v/>
      </c>
      <c r="E25" s="17">
        <f>IF($A25="","",SUMIFS('Rejestr'!$E:$E,'Rejestr'!$C:$C,$A25,'Rejestr'!$J:$J,'Listy'!$D$3))</f>
        <v/>
      </c>
      <c r="F25" s="16">
        <f>IF($A25="","",SUMIFS('Rejestr'!$I:$I,'Rejestr'!$C:$C,$A25,'Rejestr'!$J:$J,'Listy'!$D$4))</f>
        <v/>
      </c>
      <c r="G25" s="18" t="n"/>
      <c r="H25" s="19">
        <f>IF(OR($A25="",$G25=""),"",IFERROR($D25/$G25,0))</f>
        <v/>
      </c>
    </row>
  </sheetData>
  <conditionalFormatting sqref="A10:H25">
    <cfRule type="expression" priority="1" dxfId="0">
      <formula>AND($A10&lt;&gt;"",$H10&gt;=1)</formula>
    </cfRule>
    <cfRule type="expression" priority="2" dxfId="1">
      <formula>AND($A10&lt;&gt;"",$H10&gt;=0.8,$H10&lt;1)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7" customWidth="1" min="4" max="4"/>
    <col width="7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1" t="inlineStr">
        <is>
          <t>OVERIX · Rejestr nadgodzin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Rejestr nadgodzin</t>
        </is>
      </c>
    </row>
    <row r="4">
      <c r="A4" s="5" t="inlineStr">
        <is>
          <t>Jeden wiersz na blok nadgodzin. Kwota = godziny x stawka godzinowa x mnożnik dodatku.</t>
        </is>
      </c>
    </row>
    <row r="5"/>
    <row r="6">
      <c r="A6" s="6" t="inlineStr">
        <is>
          <t>Wpisy</t>
        </is>
      </c>
      <c r="B6" s="20">
        <f>COUNTA($A$10:$A$150)</f>
        <v/>
      </c>
      <c r="C6" s="6" t="inlineStr">
        <is>
          <t>Zarejestrowane godziny</t>
        </is>
      </c>
      <c r="D6" s="7">
        <f>SUM($E$10:$E$150)</f>
        <v/>
      </c>
      <c r="E6" s="6" t="inlineStr">
        <is>
          <t>Do zatwierdzenia</t>
        </is>
      </c>
      <c r="F6" s="20">
        <f>COUNTIF($J$10:$J$150,'Listy'!$D$3)</f>
        <v/>
      </c>
    </row>
    <row r="7"/>
    <row r="8"/>
    <row r="9" ht="20" customHeight="1">
      <c r="A9" s="9" t="inlineStr">
        <is>
          <t>Data</t>
        </is>
      </c>
      <c r="B9" s="9" t="inlineStr">
        <is>
          <t>Tydzień od</t>
        </is>
      </c>
      <c r="C9" s="9" t="inlineStr">
        <is>
          <t>Pracownik</t>
        </is>
      </c>
      <c r="D9" s="9" t="inlineStr">
        <is>
          <t>Przyczyna</t>
        </is>
      </c>
      <c r="E9" s="9" t="inlineStr">
        <is>
          <t>Godziny</t>
        </is>
      </c>
      <c r="F9" s="9" t="inlineStr">
        <is>
          <t>Rodzaj dodatku</t>
        </is>
      </c>
      <c r="G9" s="9" t="inlineStr">
        <is>
          <t>Mnożnik</t>
        </is>
      </c>
      <c r="H9" s="9" t="inlineStr">
        <is>
          <t>Stawka godzinowa</t>
        </is>
      </c>
      <c r="I9" s="9" t="inlineStr">
        <is>
          <t>Kwota</t>
        </is>
      </c>
      <c r="J9" s="9" t="inlineStr">
        <is>
          <t>Status</t>
        </is>
      </c>
      <c r="K9" s="9" t="inlineStr">
        <is>
          <t>Zatwierdził</t>
        </is>
      </c>
    </row>
    <row r="10">
      <c r="A10" s="21" t="n">
        <v>46266</v>
      </c>
      <c r="B10" s="21">
        <f>IF($A10="","",$A10-WEEKDAY($A10,2)+1)</f>
        <v/>
      </c>
      <c r="C10" s="10" t="inlineStr">
        <is>
          <t>Dana Reed</t>
        </is>
      </c>
      <c r="D10" s="10" t="inlineStr">
        <is>
          <t>Szczyt zamówień</t>
        </is>
      </c>
      <c r="E10" s="12" t="n">
        <v>2.5</v>
      </c>
      <c r="F10" s="10" t="inlineStr">
        <is>
          <t>Dodatek 50%</t>
        </is>
      </c>
      <c r="G10" s="22">
        <f>IF($F10="","",IFERROR(VLOOKUP($F10,'Listy'!$A$3:$B$8,2,FALSE),""))</f>
        <v/>
      </c>
      <c r="H10" s="11">
        <f>IF($C10="","",IFERROR(VLOOKUP($C10,'Pracownicy'!$A$10:$C$25,3,FALSE),""))</f>
        <v/>
      </c>
      <c r="I10" s="11">
        <f>IF(OR($E10="",$G10="",$H10=""),"",$E10*$G10*$H10)</f>
        <v/>
      </c>
      <c r="J10" s="10" t="inlineStr">
        <is>
          <t>Zatwierdzone</t>
        </is>
      </c>
      <c r="K10" s="10" t="inlineStr">
        <is>
          <t>R. Holt</t>
        </is>
      </c>
    </row>
    <row r="11">
      <c r="A11" s="23" t="n">
        <v>46267</v>
      </c>
      <c r="B11" s="23">
        <f>IF($A11="","",$A11-WEEKDAY($A11,2)+1)</f>
        <v/>
      </c>
      <c r="C11" s="15" t="inlineStr">
        <is>
          <t>Lee Park</t>
        </is>
      </c>
      <c r="D11" s="15" t="inlineStr">
        <is>
          <t>Szczyt zamówień</t>
        </is>
      </c>
      <c r="E11" s="17" t="n">
        <v>2</v>
      </c>
      <c r="F11" s="15" t="inlineStr">
        <is>
          <t>Dodatek 50%</t>
        </is>
      </c>
      <c r="G11" s="24">
        <f>IF($F11="","",IFERROR(VLOOKUP($F11,'Listy'!$A$3:$B$8,2,FALSE),""))</f>
        <v/>
      </c>
      <c r="H11" s="16">
        <f>IF($C11="","",IFERROR(VLOOKUP($C11,'Pracownicy'!$A$10:$C$25,3,FALSE),""))</f>
        <v/>
      </c>
      <c r="I11" s="16">
        <f>IF(OR($E11="",$G11="",$H11=""),"",$E11*$G11*$H11)</f>
        <v/>
      </c>
      <c r="J11" s="15" t="inlineStr">
        <is>
          <t>Zatwierdzone</t>
        </is>
      </c>
      <c r="K11" s="15" t="inlineStr">
        <is>
          <t>R. Holt</t>
        </is>
      </c>
    </row>
    <row r="12">
      <c r="A12" s="21" t="n">
        <v>46270</v>
      </c>
      <c r="B12" s="21">
        <f>IF($A12="","",$A12-WEEKDAY($A12,2)+1)</f>
        <v/>
      </c>
      <c r="C12" s="10" t="inlineStr">
        <is>
          <t>Sam Ortiz</t>
        </is>
      </c>
      <c r="D12" s="10" t="inlineStr">
        <is>
          <t>Termin</t>
        </is>
      </c>
      <c r="E12" s="12" t="n">
        <v>4</v>
      </c>
      <c r="F12" s="10" t="inlineStr">
        <is>
          <t>Dodatek 50%</t>
        </is>
      </c>
      <c r="G12" s="22">
        <f>IF($F12="","",IFERROR(VLOOKUP($F12,'Listy'!$A$3:$B$8,2,FALSE),""))</f>
        <v/>
      </c>
      <c r="H12" s="11">
        <f>IF($C12="","",IFERROR(VLOOKUP($C12,'Pracownicy'!$A$10:$C$25,3,FALSE),""))</f>
        <v/>
      </c>
      <c r="I12" s="11">
        <f>IF(OR($E12="",$G12="",$H12=""),"",$E12*$G12*$H12)</f>
        <v/>
      </c>
      <c r="J12" s="10" t="inlineStr">
        <is>
          <t>Zatwierdzone</t>
        </is>
      </c>
      <c r="K12" s="10" t="inlineStr">
        <is>
          <t>R. Holt</t>
        </is>
      </c>
    </row>
    <row r="13">
      <c r="A13" s="23" t="n">
        <v>46274</v>
      </c>
      <c r="B13" s="23">
        <f>IF($A13="","",$A13-WEEKDAY($A13,2)+1)</f>
        <v/>
      </c>
      <c r="C13" s="15" t="inlineStr">
        <is>
          <t>Alex Kim</t>
        </is>
      </c>
      <c r="D13" s="15" t="inlineStr">
        <is>
          <t>Zastępstwo</t>
        </is>
      </c>
      <c r="E13" s="17" t="n">
        <v>3</v>
      </c>
      <c r="F13" s="15" t="inlineStr">
        <is>
          <t>Dodatek 50%</t>
        </is>
      </c>
      <c r="G13" s="24">
        <f>IF($F13="","",IFERROR(VLOOKUP($F13,'Listy'!$A$3:$B$8,2,FALSE),""))</f>
        <v/>
      </c>
      <c r="H13" s="16">
        <f>IF($C13="","",IFERROR(VLOOKUP($C13,'Pracownicy'!$A$10:$C$25,3,FALSE),""))</f>
        <v/>
      </c>
      <c r="I13" s="16">
        <f>IF(OR($E13="",$G13="",$H13=""),"",$E13*$G13*$H13)</f>
        <v/>
      </c>
      <c r="J13" s="15" t="inlineStr">
        <is>
          <t>Zatwierdzone</t>
        </is>
      </c>
      <c r="K13" s="15" t="inlineStr">
        <is>
          <t>M. Grant</t>
        </is>
      </c>
    </row>
    <row r="14">
      <c r="A14" s="21" t="n">
        <v>46278</v>
      </c>
      <c r="B14" s="21">
        <f>IF($A14="","",$A14-WEEKDAY($A14,2)+1)</f>
        <v/>
      </c>
      <c r="C14" s="10" t="inlineStr">
        <is>
          <t>Jordan Price</t>
        </is>
      </c>
      <c r="D14" s="10" t="inlineStr">
        <is>
          <t>Awaria</t>
        </is>
      </c>
      <c r="E14" s="12" t="n">
        <v>5</v>
      </c>
      <c r="F14" s="10" t="inlineStr">
        <is>
          <t>Dodatek 100%</t>
        </is>
      </c>
      <c r="G14" s="22">
        <f>IF($F14="","",IFERROR(VLOOKUP($F14,'Listy'!$A$3:$B$8,2,FALSE),""))</f>
        <v/>
      </c>
      <c r="H14" s="11">
        <f>IF($C14="","",IFERROR(VLOOKUP($C14,'Pracownicy'!$A$10:$C$25,3,FALSE),""))</f>
        <v/>
      </c>
      <c r="I14" s="11">
        <f>IF(OR($E14="",$G14="",$H14=""),"",$E14*$G14*$H14)</f>
        <v/>
      </c>
      <c r="J14" s="10" t="inlineStr">
        <is>
          <t>Zatwierdzone</t>
        </is>
      </c>
      <c r="K14" s="10" t="inlineStr">
        <is>
          <t>R. Holt</t>
        </is>
      </c>
    </row>
    <row r="15">
      <c r="A15" s="23" t="n">
        <v>46281</v>
      </c>
      <c r="B15" s="23">
        <f>IF($A15="","",$A15-WEEKDAY($A15,2)+1)</f>
        <v/>
      </c>
      <c r="C15" s="15" t="inlineStr">
        <is>
          <t>Dana Reed</t>
        </is>
      </c>
      <c r="D15" s="15" t="inlineStr">
        <is>
          <t>Szczyt zamówień</t>
        </is>
      </c>
      <c r="E15" s="17" t="n">
        <v>3</v>
      </c>
      <c r="F15" s="15" t="inlineStr">
        <is>
          <t>Dodatek 50%</t>
        </is>
      </c>
      <c r="G15" s="24">
        <f>IF($F15="","",IFERROR(VLOOKUP($F15,'Listy'!$A$3:$B$8,2,FALSE),""))</f>
        <v/>
      </c>
      <c r="H15" s="16">
        <f>IF($C15="","",IFERROR(VLOOKUP($C15,'Pracownicy'!$A$10:$C$25,3,FALSE),""))</f>
        <v/>
      </c>
      <c r="I15" s="16">
        <f>IF(OR($E15="",$G15="",$H15=""),"",$E15*$G15*$H15)</f>
        <v/>
      </c>
      <c r="J15" s="15" t="inlineStr">
        <is>
          <t>Zatwierdzone</t>
        </is>
      </c>
      <c r="K15" s="15" t="inlineStr">
        <is>
          <t>R. Holt</t>
        </is>
      </c>
    </row>
    <row r="16">
      <c r="A16" s="21" t="n">
        <v>46283</v>
      </c>
      <c r="B16" s="21">
        <f>IF($A16="","",$A16-WEEKDAY($A16,2)+1)</f>
        <v/>
      </c>
      <c r="C16" s="10" t="inlineStr">
        <is>
          <t>Robin Vale</t>
        </is>
      </c>
      <c r="D16" s="10" t="inlineStr">
        <is>
          <t>Zastępstwo</t>
        </is>
      </c>
      <c r="E16" s="12" t="n">
        <v>2</v>
      </c>
      <c r="F16" s="10" t="inlineStr">
        <is>
          <t>Dodatek 50%</t>
        </is>
      </c>
      <c r="G16" s="22">
        <f>IF($F16="","",IFERROR(VLOOKUP($F16,'Listy'!$A$3:$B$8,2,FALSE),""))</f>
        <v/>
      </c>
      <c r="H16" s="11">
        <f>IF($C16="","",IFERROR(VLOOKUP($C16,'Pracownicy'!$A$10:$C$25,3,FALSE),""))</f>
        <v/>
      </c>
      <c r="I16" s="11">
        <f>IF(OR($E16="",$G16="",$H16=""),"",$E16*$G16*$H16)</f>
        <v/>
      </c>
      <c r="J16" s="10" t="inlineStr">
        <is>
          <t>Odrzucone</t>
        </is>
      </c>
      <c r="K16" s="10" t="inlineStr">
        <is>
          <t>M. Grant</t>
        </is>
      </c>
    </row>
    <row r="17">
      <c r="A17" s="23" t="n">
        <v>46287</v>
      </c>
      <c r="B17" s="23">
        <f>IF($A17="","",$A17-WEEKDAY($A17,2)+1)</f>
        <v/>
      </c>
      <c r="C17" s="15" t="inlineStr">
        <is>
          <t>Lee Park</t>
        </is>
      </c>
      <c r="D17" s="15" t="inlineStr">
        <is>
          <t>Termin</t>
        </is>
      </c>
      <c r="E17" s="17" t="n">
        <v>1.5</v>
      </c>
      <c r="F17" s="15" t="inlineStr">
        <is>
          <t>Bez dodatku</t>
        </is>
      </c>
      <c r="G17" s="24">
        <f>IF($F17="","",IFERROR(VLOOKUP($F17,'Listy'!$A$3:$B$8,2,FALSE),""))</f>
        <v/>
      </c>
      <c r="H17" s="16">
        <f>IF($C17="","",IFERROR(VLOOKUP($C17,'Pracownicy'!$A$10:$C$25,3,FALSE),""))</f>
        <v/>
      </c>
      <c r="I17" s="16">
        <f>IF(OR($E17="",$G17="",$H17=""),"",$E17*$G17*$H17)</f>
        <v/>
      </c>
      <c r="J17" s="15" t="inlineStr">
        <is>
          <t>Zatwierdzone</t>
        </is>
      </c>
      <c r="K17" s="15" t="inlineStr">
        <is>
          <t>R. Holt</t>
        </is>
      </c>
    </row>
    <row r="18">
      <c r="A18" s="21" t="n">
        <v>46289</v>
      </c>
      <c r="B18" s="21">
        <f>IF($A18="","",$A18-WEEKDAY($A18,2)+1)</f>
        <v/>
      </c>
      <c r="C18" s="10" t="inlineStr">
        <is>
          <t>Sam Ortiz</t>
        </is>
      </c>
      <c r="D18" s="10" t="inlineStr">
        <is>
          <t>Szczyt zamówień</t>
        </is>
      </c>
      <c r="E18" s="12" t="n">
        <v>3.5</v>
      </c>
      <c r="F18" s="10" t="inlineStr">
        <is>
          <t>Dodatek 50%</t>
        </is>
      </c>
      <c r="G18" s="22">
        <f>IF($F18="","",IFERROR(VLOOKUP($F18,'Listy'!$A$3:$B$8,2,FALSE),""))</f>
        <v/>
      </c>
      <c r="H18" s="11">
        <f>IF($C18="","",IFERROR(VLOOKUP($C18,'Pracownicy'!$A$10:$C$25,3,FALSE),""))</f>
        <v/>
      </c>
      <c r="I18" s="11">
        <f>IF(OR($E18="",$G18="",$H18=""),"",$E18*$G18*$H18)</f>
        <v/>
      </c>
      <c r="J18" s="10" t="inlineStr">
        <is>
          <t>Zatwierdzone</t>
        </is>
      </c>
      <c r="K18" s="10" t="inlineStr">
        <is>
          <t>R. Holt</t>
        </is>
      </c>
    </row>
    <row r="19">
      <c r="A19" s="23" t="n">
        <v>46292</v>
      </c>
      <c r="B19" s="23">
        <f>IF($A19="","",$A19-WEEKDAY($A19,2)+1)</f>
        <v/>
      </c>
      <c r="C19" s="15" t="inlineStr">
        <is>
          <t>Jordan Price</t>
        </is>
      </c>
      <c r="D19" s="15" t="inlineStr">
        <is>
          <t>Awaria</t>
        </is>
      </c>
      <c r="E19" s="17" t="n">
        <v>4</v>
      </c>
      <c r="F19" s="15" t="inlineStr">
        <is>
          <t>Dodatek 100%</t>
        </is>
      </c>
      <c r="G19" s="24">
        <f>IF($F19="","",IFERROR(VLOOKUP($F19,'Listy'!$A$3:$B$8,2,FALSE),""))</f>
        <v/>
      </c>
      <c r="H19" s="16">
        <f>IF($C19="","",IFERROR(VLOOKUP($C19,'Pracownicy'!$A$10:$C$25,3,FALSE),""))</f>
        <v/>
      </c>
      <c r="I19" s="16">
        <f>IF(OR($E19="",$G19="",$H19=""),"",$E19*$G19*$H19)</f>
        <v/>
      </c>
      <c r="J19" s="15" t="inlineStr">
        <is>
          <t>Zatwierdzone</t>
        </is>
      </c>
      <c r="K19" s="15" t="inlineStr">
        <is>
          <t>R. Holt</t>
        </is>
      </c>
    </row>
    <row r="20">
      <c r="A20" s="21" t="n">
        <v>46295</v>
      </c>
      <c r="B20" s="21">
        <f>IF($A20="","",$A20-WEEKDAY($A20,2)+1)</f>
        <v/>
      </c>
      <c r="C20" s="10" t="inlineStr">
        <is>
          <t>Dana Reed</t>
        </is>
      </c>
      <c r="D20" s="10" t="inlineStr">
        <is>
          <t>Termin</t>
        </is>
      </c>
      <c r="E20" s="12" t="n">
        <v>2</v>
      </c>
      <c r="F20" s="10" t="inlineStr">
        <is>
          <t>Dodatek 50%</t>
        </is>
      </c>
      <c r="G20" s="22">
        <f>IF($F20="","",IFERROR(VLOOKUP($F20,'Listy'!$A$3:$B$8,2,FALSE),""))</f>
        <v/>
      </c>
      <c r="H20" s="11">
        <f>IF($C20="","",IFERROR(VLOOKUP($C20,'Pracownicy'!$A$10:$C$25,3,FALSE),""))</f>
        <v/>
      </c>
      <c r="I20" s="11">
        <f>IF(OR($E20="",$G20="",$H20=""),"",$E20*$G20*$H20)</f>
        <v/>
      </c>
      <c r="J20" s="10" t="inlineStr">
        <is>
          <t>Oczekuje</t>
        </is>
      </c>
      <c r="K20" s="10" t="n"/>
    </row>
    <row r="21">
      <c r="A21" s="23" t="n">
        <v>46296</v>
      </c>
      <c r="B21" s="23">
        <f>IF($A21="","",$A21-WEEKDAY($A21,2)+1)</f>
        <v/>
      </c>
      <c r="C21" s="15" t="inlineStr">
        <is>
          <t>Alex Kim</t>
        </is>
      </c>
      <c r="D21" s="15" t="inlineStr">
        <is>
          <t>Szczyt zamówień</t>
        </is>
      </c>
      <c r="E21" s="17" t="n">
        <v>2.5</v>
      </c>
      <c r="F21" s="15" t="inlineStr">
        <is>
          <t>Dodatek 50%</t>
        </is>
      </c>
      <c r="G21" s="24">
        <f>IF($F21="","",IFERROR(VLOOKUP($F21,'Listy'!$A$3:$B$8,2,FALSE),""))</f>
        <v/>
      </c>
      <c r="H21" s="16">
        <f>IF($C21="","",IFERROR(VLOOKUP($C21,'Pracownicy'!$A$10:$C$25,3,FALSE),""))</f>
        <v/>
      </c>
      <c r="I21" s="16">
        <f>IF(OR($E21="",$G21="",$H21=""),"",$E21*$G21*$H21)</f>
        <v/>
      </c>
      <c r="J21" s="15" t="inlineStr">
        <is>
          <t>Oczekuje</t>
        </is>
      </c>
      <c r="K21" s="15" t="n"/>
    </row>
    <row r="22">
      <c r="A22" s="21" t="n">
        <v>46297</v>
      </c>
      <c r="B22" s="21">
        <f>IF($A22="","",$A22-WEEKDAY($A22,2)+1)</f>
        <v/>
      </c>
      <c r="C22" s="10" t="inlineStr">
        <is>
          <t>Lee Park</t>
        </is>
      </c>
      <c r="D22" s="10" t="inlineStr">
        <is>
          <t>Zastępstwo</t>
        </is>
      </c>
      <c r="E22" s="12" t="n">
        <v>3</v>
      </c>
      <c r="F22" s="10" t="inlineStr">
        <is>
          <t>Dodatek 50%</t>
        </is>
      </c>
      <c r="G22" s="22">
        <f>IF($F22="","",IFERROR(VLOOKUP($F22,'Listy'!$A$3:$B$8,2,FALSE),""))</f>
        <v/>
      </c>
      <c r="H22" s="11">
        <f>IF($C22="","",IFERROR(VLOOKUP($C22,'Pracownicy'!$A$10:$C$25,3,FALSE),""))</f>
        <v/>
      </c>
      <c r="I22" s="11">
        <f>IF(OR($E22="",$G22="",$H22=""),"",$E22*$G22*$H22)</f>
        <v/>
      </c>
      <c r="J22" s="10" t="inlineStr">
        <is>
          <t>Oczekuje</t>
        </is>
      </c>
      <c r="K22" s="10" t="n"/>
    </row>
    <row r="23">
      <c r="A23" s="21" t="n"/>
      <c r="B23" s="21">
        <f>IF($A23="","",$A23-WEEKDAY($A23,2)+1)</f>
        <v/>
      </c>
      <c r="C23" s="10" t="n"/>
      <c r="D23" s="10" t="n"/>
      <c r="E23" s="12" t="n"/>
      <c r="F23" s="10" t="n"/>
      <c r="G23" s="22">
        <f>IF($F23="","",IFERROR(VLOOKUP($F23,'Listy'!$A$3:$B$8,2,FALSE),""))</f>
        <v/>
      </c>
      <c r="H23" s="11">
        <f>IF($C23="","",IFERROR(VLOOKUP($C23,'Pracownicy'!$A$10:$C$25,3,FALSE),""))</f>
        <v/>
      </c>
      <c r="I23" s="11">
        <f>IF(OR($E23="",$G23="",$H23=""),"",$E23*$G23*$H23)</f>
        <v/>
      </c>
      <c r="J23" s="10" t="n"/>
      <c r="K23" s="10" t="n"/>
    </row>
    <row r="24">
      <c r="A24" s="23" t="n"/>
      <c r="B24" s="23">
        <f>IF($A24="","",$A24-WEEKDAY($A24,2)+1)</f>
        <v/>
      </c>
      <c r="C24" s="15" t="n"/>
      <c r="D24" s="15" t="n"/>
      <c r="E24" s="17" t="n"/>
      <c r="F24" s="15" t="n"/>
      <c r="G24" s="24">
        <f>IF($F24="","",IFERROR(VLOOKUP($F24,'Listy'!$A$3:$B$8,2,FALSE),""))</f>
        <v/>
      </c>
      <c r="H24" s="16">
        <f>IF($C24="","",IFERROR(VLOOKUP($C24,'Pracownicy'!$A$10:$C$25,3,FALSE),""))</f>
        <v/>
      </c>
      <c r="I24" s="16">
        <f>IF(OR($E24="",$G24="",$H24=""),"",$E24*$G24*$H24)</f>
        <v/>
      </c>
      <c r="J24" s="15" t="n"/>
      <c r="K24" s="15" t="n"/>
    </row>
    <row r="25">
      <c r="A25" s="21" t="n"/>
      <c r="B25" s="21">
        <f>IF($A25="","",$A25-WEEKDAY($A25,2)+1)</f>
        <v/>
      </c>
      <c r="C25" s="10" t="n"/>
      <c r="D25" s="10" t="n"/>
      <c r="E25" s="12" t="n"/>
      <c r="F25" s="10" t="n"/>
      <c r="G25" s="22">
        <f>IF($F25="","",IFERROR(VLOOKUP($F25,'Listy'!$A$3:$B$8,2,FALSE),""))</f>
        <v/>
      </c>
      <c r="H25" s="11">
        <f>IF($C25="","",IFERROR(VLOOKUP($C25,'Pracownicy'!$A$10:$C$25,3,FALSE),""))</f>
        <v/>
      </c>
      <c r="I25" s="11">
        <f>IF(OR($E25="",$G25="",$H25=""),"",$E25*$G25*$H25)</f>
        <v/>
      </c>
      <c r="J25" s="10" t="n"/>
      <c r="K25" s="10" t="n"/>
    </row>
    <row r="26">
      <c r="A26" s="23" t="n"/>
      <c r="B26" s="23">
        <f>IF($A26="","",$A26-WEEKDAY($A26,2)+1)</f>
        <v/>
      </c>
      <c r="C26" s="15" t="n"/>
      <c r="D26" s="15" t="n"/>
      <c r="E26" s="17" t="n"/>
      <c r="F26" s="15" t="n"/>
      <c r="G26" s="24">
        <f>IF($F26="","",IFERROR(VLOOKUP($F26,'Listy'!$A$3:$B$8,2,FALSE),""))</f>
        <v/>
      </c>
      <c r="H26" s="16">
        <f>IF($C26="","",IFERROR(VLOOKUP($C26,'Pracownicy'!$A$10:$C$25,3,FALSE),""))</f>
        <v/>
      </c>
      <c r="I26" s="16">
        <f>IF(OR($E26="",$G26="",$H26=""),"",$E26*$G26*$H26)</f>
        <v/>
      </c>
      <c r="J26" s="15" t="n"/>
      <c r="K26" s="15" t="n"/>
    </row>
    <row r="27">
      <c r="A27" s="21" t="n"/>
      <c r="B27" s="21">
        <f>IF($A27="","",$A27-WEEKDAY($A27,2)+1)</f>
        <v/>
      </c>
      <c r="C27" s="10" t="n"/>
      <c r="D27" s="10" t="n"/>
      <c r="E27" s="12" t="n"/>
      <c r="F27" s="10" t="n"/>
      <c r="G27" s="22">
        <f>IF($F27="","",IFERROR(VLOOKUP($F27,'Listy'!$A$3:$B$8,2,FALSE),""))</f>
        <v/>
      </c>
      <c r="H27" s="11">
        <f>IF($C27="","",IFERROR(VLOOKUP($C27,'Pracownicy'!$A$10:$C$25,3,FALSE),""))</f>
        <v/>
      </c>
      <c r="I27" s="11">
        <f>IF(OR($E27="",$G27="",$H27=""),"",$E27*$G27*$H27)</f>
        <v/>
      </c>
      <c r="J27" s="10" t="n"/>
      <c r="K27" s="10" t="n"/>
    </row>
    <row r="28">
      <c r="A28" s="23" t="n"/>
      <c r="B28" s="23">
        <f>IF($A28="","",$A28-WEEKDAY($A28,2)+1)</f>
        <v/>
      </c>
      <c r="C28" s="15" t="n"/>
      <c r="D28" s="15" t="n"/>
      <c r="E28" s="17" t="n"/>
      <c r="F28" s="15" t="n"/>
      <c r="G28" s="24">
        <f>IF($F28="","",IFERROR(VLOOKUP($F28,'Listy'!$A$3:$B$8,2,FALSE),""))</f>
        <v/>
      </c>
      <c r="H28" s="16">
        <f>IF($C28="","",IFERROR(VLOOKUP($C28,'Pracownicy'!$A$10:$C$25,3,FALSE),""))</f>
        <v/>
      </c>
      <c r="I28" s="16">
        <f>IF(OR($E28="",$G28="",$H28=""),"",$E28*$G28*$H28)</f>
        <v/>
      </c>
      <c r="J28" s="15" t="n"/>
      <c r="K28" s="15" t="n"/>
    </row>
    <row r="29">
      <c r="A29" s="21" t="n"/>
      <c r="B29" s="21">
        <f>IF($A29="","",$A29-WEEKDAY($A29,2)+1)</f>
        <v/>
      </c>
      <c r="C29" s="10" t="n"/>
      <c r="D29" s="10" t="n"/>
      <c r="E29" s="12" t="n"/>
      <c r="F29" s="10" t="n"/>
      <c r="G29" s="22">
        <f>IF($F29="","",IFERROR(VLOOKUP($F29,'Listy'!$A$3:$B$8,2,FALSE),""))</f>
        <v/>
      </c>
      <c r="H29" s="11">
        <f>IF($C29="","",IFERROR(VLOOKUP($C29,'Pracownicy'!$A$10:$C$25,3,FALSE),""))</f>
        <v/>
      </c>
      <c r="I29" s="11">
        <f>IF(OR($E29="",$G29="",$H29=""),"",$E29*$G29*$H29)</f>
        <v/>
      </c>
      <c r="J29" s="10" t="n"/>
      <c r="K29" s="10" t="n"/>
    </row>
    <row r="30">
      <c r="A30" s="23" t="n"/>
      <c r="B30" s="23">
        <f>IF($A30="","",$A30-WEEKDAY($A30,2)+1)</f>
        <v/>
      </c>
      <c r="C30" s="15" t="n"/>
      <c r="D30" s="15" t="n"/>
      <c r="E30" s="17" t="n"/>
      <c r="F30" s="15" t="n"/>
      <c r="G30" s="24">
        <f>IF($F30="","",IFERROR(VLOOKUP($F30,'Listy'!$A$3:$B$8,2,FALSE),""))</f>
        <v/>
      </c>
      <c r="H30" s="16">
        <f>IF($C30="","",IFERROR(VLOOKUP($C30,'Pracownicy'!$A$10:$C$25,3,FALSE),""))</f>
        <v/>
      </c>
      <c r="I30" s="16">
        <f>IF(OR($E30="",$G30="",$H30=""),"",$E30*$G30*$H30)</f>
        <v/>
      </c>
      <c r="J30" s="15" t="n"/>
      <c r="K30" s="15" t="n"/>
    </row>
    <row r="31">
      <c r="A31" s="21" t="n"/>
      <c r="B31" s="21">
        <f>IF($A31="","",$A31-WEEKDAY($A31,2)+1)</f>
        <v/>
      </c>
      <c r="C31" s="10" t="n"/>
      <c r="D31" s="10" t="n"/>
      <c r="E31" s="12" t="n"/>
      <c r="F31" s="10" t="n"/>
      <c r="G31" s="22">
        <f>IF($F31="","",IFERROR(VLOOKUP($F31,'Listy'!$A$3:$B$8,2,FALSE),""))</f>
        <v/>
      </c>
      <c r="H31" s="11">
        <f>IF($C31="","",IFERROR(VLOOKUP($C31,'Pracownicy'!$A$10:$C$25,3,FALSE),""))</f>
        <v/>
      </c>
      <c r="I31" s="11">
        <f>IF(OR($E31="",$G31="",$H31=""),"",$E31*$G31*$H31)</f>
        <v/>
      </c>
      <c r="J31" s="10" t="n"/>
      <c r="K31" s="10" t="n"/>
    </row>
    <row r="32">
      <c r="A32" s="23" t="n"/>
      <c r="B32" s="23">
        <f>IF($A32="","",$A32-WEEKDAY($A32,2)+1)</f>
        <v/>
      </c>
      <c r="C32" s="15" t="n"/>
      <c r="D32" s="15" t="n"/>
      <c r="E32" s="17" t="n"/>
      <c r="F32" s="15" t="n"/>
      <c r="G32" s="24">
        <f>IF($F32="","",IFERROR(VLOOKUP($F32,'Listy'!$A$3:$B$8,2,FALSE),""))</f>
        <v/>
      </c>
      <c r="H32" s="16">
        <f>IF($C32="","",IFERROR(VLOOKUP($C32,'Pracownicy'!$A$10:$C$25,3,FALSE),""))</f>
        <v/>
      </c>
      <c r="I32" s="16">
        <f>IF(OR($E32="",$G32="",$H32=""),"",$E32*$G32*$H32)</f>
        <v/>
      </c>
      <c r="J32" s="15" t="n"/>
      <c r="K32" s="15" t="n"/>
    </row>
    <row r="33">
      <c r="A33" s="21" t="n"/>
      <c r="B33" s="21">
        <f>IF($A33="","",$A33-WEEKDAY($A33,2)+1)</f>
        <v/>
      </c>
      <c r="C33" s="10" t="n"/>
      <c r="D33" s="10" t="n"/>
      <c r="E33" s="12" t="n"/>
      <c r="F33" s="10" t="n"/>
      <c r="G33" s="22">
        <f>IF($F33="","",IFERROR(VLOOKUP($F33,'Listy'!$A$3:$B$8,2,FALSE),""))</f>
        <v/>
      </c>
      <c r="H33" s="11">
        <f>IF($C33="","",IFERROR(VLOOKUP($C33,'Pracownicy'!$A$10:$C$25,3,FALSE),""))</f>
        <v/>
      </c>
      <c r="I33" s="11">
        <f>IF(OR($E33="",$G33="",$H33=""),"",$E33*$G33*$H33)</f>
        <v/>
      </c>
      <c r="J33" s="10" t="n"/>
      <c r="K33" s="10" t="n"/>
    </row>
    <row r="34">
      <c r="A34" s="23" t="n"/>
      <c r="B34" s="23">
        <f>IF($A34="","",$A34-WEEKDAY($A34,2)+1)</f>
        <v/>
      </c>
      <c r="C34" s="15" t="n"/>
      <c r="D34" s="15" t="n"/>
      <c r="E34" s="17" t="n"/>
      <c r="F34" s="15" t="n"/>
      <c r="G34" s="24">
        <f>IF($F34="","",IFERROR(VLOOKUP($F34,'Listy'!$A$3:$B$8,2,FALSE),""))</f>
        <v/>
      </c>
      <c r="H34" s="16">
        <f>IF($C34="","",IFERROR(VLOOKUP($C34,'Pracownicy'!$A$10:$C$25,3,FALSE),""))</f>
        <v/>
      </c>
      <c r="I34" s="16">
        <f>IF(OR($E34="",$G34="",$H34=""),"",$E34*$G34*$H34)</f>
        <v/>
      </c>
      <c r="J34" s="15" t="n"/>
      <c r="K34" s="15" t="n"/>
    </row>
    <row r="35">
      <c r="A35" s="21" t="n"/>
      <c r="B35" s="21">
        <f>IF($A35="","",$A35-WEEKDAY($A35,2)+1)</f>
        <v/>
      </c>
      <c r="C35" s="10" t="n"/>
      <c r="D35" s="10" t="n"/>
      <c r="E35" s="12" t="n"/>
      <c r="F35" s="10" t="n"/>
      <c r="G35" s="22">
        <f>IF($F35="","",IFERROR(VLOOKUP($F35,'Listy'!$A$3:$B$8,2,FALSE),""))</f>
        <v/>
      </c>
      <c r="H35" s="11">
        <f>IF($C35="","",IFERROR(VLOOKUP($C35,'Pracownicy'!$A$10:$C$25,3,FALSE),""))</f>
        <v/>
      </c>
      <c r="I35" s="11">
        <f>IF(OR($E35="",$G35="",$H35=""),"",$E35*$G35*$H35)</f>
        <v/>
      </c>
      <c r="J35" s="10" t="n"/>
      <c r="K35" s="10" t="n"/>
    </row>
    <row r="36">
      <c r="A36" s="23" t="n"/>
      <c r="B36" s="23">
        <f>IF($A36="","",$A36-WEEKDAY($A36,2)+1)</f>
        <v/>
      </c>
      <c r="C36" s="15" t="n"/>
      <c r="D36" s="15" t="n"/>
      <c r="E36" s="17" t="n"/>
      <c r="F36" s="15" t="n"/>
      <c r="G36" s="24">
        <f>IF($F36="","",IFERROR(VLOOKUP($F36,'Listy'!$A$3:$B$8,2,FALSE),""))</f>
        <v/>
      </c>
      <c r="H36" s="16">
        <f>IF($C36="","",IFERROR(VLOOKUP($C36,'Pracownicy'!$A$10:$C$25,3,FALSE),""))</f>
        <v/>
      </c>
      <c r="I36" s="16">
        <f>IF(OR($E36="",$G36="",$H36=""),"",$E36*$G36*$H36)</f>
        <v/>
      </c>
      <c r="J36" s="15" t="n"/>
      <c r="K36" s="15" t="n"/>
    </row>
    <row r="37">
      <c r="A37" s="21" t="n"/>
      <c r="B37" s="21">
        <f>IF($A37="","",$A37-WEEKDAY($A37,2)+1)</f>
        <v/>
      </c>
      <c r="C37" s="10" t="n"/>
      <c r="D37" s="10" t="n"/>
      <c r="E37" s="12" t="n"/>
      <c r="F37" s="10" t="n"/>
      <c r="G37" s="22">
        <f>IF($F37="","",IFERROR(VLOOKUP($F37,'Listy'!$A$3:$B$8,2,FALSE),""))</f>
        <v/>
      </c>
      <c r="H37" s="11">
        <f>IF($C37="","",IFERROR(VLOOKUP($C37,'Pracownicy'!$A$10:$C$25,3,FALSE),""))</f>
        <v/>
      </c>
      <c r="I37" s="11">
        <f>IF(OR($E37="",$G37="",$H37=""),"",$E37*$G37*$H37)</f>
        <v/>
      </c>
      <c r="J37" s="10" t="n"/>
      <c r="K37" s="10" t="n"/>
    </row>
    <row r="38">
      <c r="A38" s="23" t="n"/>
      <c r="B38" s="23">
        <f>IF($A38="","",$A38-WEEKDAY($A38,2)+1)</f>
        <v/>
      </c>
      <c r="C38" s="15" t="n"/>
      <c r="D38" s="15" t="n"/>
      <c r="E38" s="17" t="n"/>
      <c r="F38" s="15" t="n"/>
      <c r="G38" s="24">
        <f>IF($F38="","",IFERROR(VLOOKUP($F38,'Listy'!$A$3:$B$8,2,FALSE),""))</f>
        <v/>
      </c>
      <c r="H38" s="16">
        <f>IF($C38="","",IFERROR(VLOOKUP($C38,'Pracownicy'!$A$10:$C$25,3,FALSE),""))</f>
        <v/>
      </c>
      <c r="I38" s="16">
        <f>IF(OR($E38="",$G38="",$H38=""),"",$E38*$G38*$H38)</f>
        <v/>
      </c>
      <c r="J38" s="15" t="n"/>
      <c r="K38" s="15" t="n"/>
    </row>
    <row r="39">
      <c r="A39" s="21" t="n"/>
      <c r="B39" s="21">
        <f>IF($A39="","",$A39-WEEKDAY($A39,2)+1)</f>
        <v/>
      </c>
      <c r="C39" s="10" t="n"/>
      <c r="D39" s="10" t="n"/>
      <c r="E39" s="12" t="n"/>
      <c r="F39" s="10" t="n"/>
      <c r="G39" s="22">
        <f>IF($F39="","",IFERROR(VLOOKUP($F39,'Listy'!$A$3:$B$8,2,FALSE),""))</f>
        <v/>
      </c>
      <c r="H39" s="11">
        <f>IF($C39="","",IFERROR(VLOOKUP($C39,'Pracownicy'!$A$10:$C$25,3,FALSE),""))</f>
        <v/>
      </c>
      <c r="I39" s="11">
        <f>IF(OR($E39="",$G39="",$H39=""),"",$E39*$G39*$H39)</f>
        <v/>
      </c>
      <c r="J39" s="10" t="n"/>
      <c r="K39" s="10" t="n"/>
    </row>
    <row r="40">
      <c r="A40" s="23" t="n"/>
      <c r="B40" s="23">
        <f>IF($A40="","",$A40-WEEKDAY($A40,2)+1)</f>
        <v/>
      </c>
      <c r="C40" s="15" t="n"/>
      <c r="D40" s="15" t="n"/>
      <c r="E40" s="17" t="n"/>
      <c r="F40" s="15" t="n"/>
      <c r="G40" s="24">
        <f>IF($F40="","",IFERROR(VLOOKUP($F40,'Listy'!$A$3:$B$8,2,FALSE),""))</f>
        <v/>
      </c>
      <c r="H40" s="16">
        <f>IF($C40="","",IFERROR(VLOOKUP($C40,'Pracownicy'!$A$10:$C$25,3,FALSE),""))</f>
        <v/>
      </c>
      <c r="I40" s="16">
        <f>IF(OR($E40="",$G40="",$H40=""),"",$E40*$G40*$H40)</f>
        <v/>
      </c>
      <c r="J40" s="15" t="n"/>
      <c r="K40" s="15" t="n"/>
    </row>
    <row r="41">
      <c r="A41" s="21" t="n"/>
      <c r="B41" s="21">
        <f>IF($A41="","",$A41-WEEKDAY($A41,2)+1)</f>
        <v/>
      </c>
      <c r="C41" s="10" t="n"/>
      <c r="D41" s="10" t="n"/>
      <c r="E41" s="12" t="n"/>
      <c r="F41" s="10" t="n"/>
      <c r="G41" s="22">
        <f>IF($F41="","",IFERROR(VLOOKUP($F41,'Listy'!$A$3:$B$8,2,FALSE),""))</f>
        <v/>
      </c>
      <c r="H41" s="11">
        <f>IF($C41="","",IFERROR(VLOOKUP($C41,'Pracownicy'!$A$10:$C$25,3,FALSE),""))</f>
        <v/>
      </c>
      <c r="I41" s="11">
        <f>IF(OR($E41="",$G41="",$H41=""),"",$E41*$G41*$H41)</f>
        <v/>
      </c>
      <c r="J41" s="10" t="n"/>
      <c r="K41" s="10" t="n"/>
    </row>
    <row r="42">
      <c r="A42" s="23" t="n"/>
      <c r="B42" s="23">
        <f>IF($A42="","",$A42-WEEKDAY($A42,2)+1)</f>
        <v/>
      </c>
      <c r="C42" s="15" t="n"/>
      <c r="D42" s="15" t="n"/>
      <c r="E42" s="17" t="n"/>
      <c r="F42" s="15" t="n"/>
      <c r="G42" s="24">
        <f>IF($F42="","",IFERROR(VLOOKUP($F42,'Listy'!$A$3:$B$8,2,FALSE),""))</f>
        <v/>
      </c>
      <c r="H42" s="16">
        <f>IF($C42="","",IFERROR(VLOOKUP($C42,'Pracownicy'!$A$10:$C$25,3,FALSE),""))</f>
        <v/>
      </c>
      <c r="I42" s="16">
        <f>IF(OR($E42="",$G42="",$H42=""),"",$E42*$G42*$H42)</f>
        <v/>
      </c>
      <c r="J42" s="15" t="n"/>
      <c r="K42" s="15" t="n"/>
    </row>
    <row r="43">
      <c r="A43" s="21" t="n"/>
      <c r="B43" s="21">
        <f>IF($A43="","",$A43-WEEKDAY($A43,2)+1)</f>
        <v/>
      </c>
      <c r="C43" s="10" t="n"/>
      <c r="D43" s="10" t="n"/>
      <c r="E43" s="12" t="n"/>
      <c r="F43" s="10" t="n"/>
      <c r="G43" s="22">
        <f>IF($F43="","",IFERROR(VLOOKUP($F43,'Listy'!$A$3:$B$8,2,FALSE),""))</f>
        <v/>
      </c>
      <c r="H43" s="11">
        <f>IF($C43="","",IFERROR(VLOOKUP($C43,'Pracownicy'!$A$10:$C$25,3,FALSE),""))</f>
        <v/>
      </c>
      <c r="I43" s="11">
        <f>IF(OR($E43="",$G43="",$H43=""),"",$E43*$G43*$H43)</f>
        <v/>
      </c>
      <c r="J43" s="10" t="n"/>
      <c r="K43" s="10" t="n"/>
    </row>
    <row r="44">
      <c r="A44" s="23" t="n"/>
      <c r="B44" s="23">
        <f>IF($A44="","",$A44-WEEKDAY($A44,2)+1)</f>
        <v/>
      </c>
      <c r="C44" s="15" t="n"/>
      <c r="D44" s="15" t="n"/>
      <c r="E44" s="17" t="n"/>
      <c r="F44" s="15" t="n"/>
      <c r="G44" s="24">
        <f>IF($F44="","",IFERROR(VLOOKUP($F44,'Listy'!$A$3:$B$8,2,FALSE),""))</f>
        <v/>
      </c>
      <c r="H44" s="16">
        <f>IF($C44="","",IFERROR(VLOOKUP($C44,'Pracownicy'!$A$10:$C$25,3,FALSE),""))</f>
        <v/>
      </c>
      <c r="I44" s="16">
        <f>IF(OR($E44="",$G44="",$H44=""),"",$E44*$G44*$H44)</f>
        <v/>
      </c>
      <c r="J44" s="15" t="n"/>
      <c r="K44" s="15" t="n"/>
    </row>
    <row r="45">
      <c r="A45" s="21" t="n"/>
      <c r="B45" s="21">
        <f>IF($A45="","",$A45-WEEKDAY($A45,2)+1)</f>
        <v/>
      </c>
      <c r="C45" s="10" t="n"/>
      <c r="D45" s="10" t="n"/>
      <c r="E45" s="12" t="n"/>
      <c r="F45" s="10" t="n"/>
      <c r="G45" s="22">
        <f>IF($F45="","",IFERROR(VLOOKUP($F45,'Listy'!$A$3:$B$8,2,FALSE),""))</f>
        <v/>
      </c>
      <c r="H45" s="11">
        <f>IF($C45="","",IFERROR(VLOOKUP($C45,'Pracownicy'!$A$10:$C$25,3,FALSE),""))</f>
        <v/>
      </c>
      <c r="I45" s="11">
        <f>IF(OR($E45="",$G45="",$H45=""),"",$E45*$G45*$H45)</f>
        <v/>
      </c>
      <c r="J45" s="10" t="n"/>
      <c r="K45" s="10" t="n"/>
    </row>
    <row r="46">
      <c r="A46" s="23" t="n"/>
      <c r="B46" s="23">
        <f>IF($A46="","",$A46-WEEKDAY($A46,2)+1)</f>
        <v/>
      </c>
      <c r="C46" s="15" t="n"/>
      <c r="D46" s="15" t="n"/>
      <c r="E46" s="17" t="n"/>
      <c r="F46" s="15" t="n"/>
      <c r="G46" s="24">
        <f>IF($F46="","",IFERROR(VLOOKUP($F46,'Listy'!$A$3:$B$8,2,FALSE),""))</f>
        <v/>
      </c>
      <c r="H46" s="16">
        <f>IF($C46="","",IFERROR(VLOOKUP($C46,'Pracownicy'!$A$10:$C$25,3,FALSE),""))</f>
        <v/>
      </c>
      <c r="I46" s="16">
        <f>IF(OR($E46="",$G46="",$H46=""),"",$E46*$G46*$H46)</f>
        <v/>
      </c>
      <c r="J46" s="15" t="n"/>
      <c r="K46" s="15" t="n"/>
    </row>
    <row r="47">
      <c r="A47" s="21" t="n"/>
      <c r="B47" s="21">
        <f>IF($A47="","",$A47-WEEKDAY($A47,2)+1)</f>
        <v/>
      </c>
      <c r="C47" s="10" t="n"/>
      <c r="D47" s="10" t="n"/>
      <c r="E47" s="12" t="n"/>
      <c r="F47" s="10" t="n"/>
      <c r="G47" s="22">
        <f>IF($F47="","",IFERROR(VLOOKUP($F47,'Listy'!$A$3:$B$8,2,FALSE),""))</f>
        <v/>
      </c>
      <c r="H47" s="11">
        <f>IF($C47="","",IFERROR(VLOOKUP($C47,'Pracownicy'!$A$10:$C$25,3,FALSE),""))</f>
        <v/>
      </c>
      <c r="I47" s="11">
        <f>IF(OR($E47="",$G47="",$H47=""),"",$E47*$G47*$H47)</f>
        <v/>
      </c>
      <c r="J47" s="10" t="n"/>
      <c r="K47" s="10" t="n"/>
    </row>
    <row r="48">
      <c r="A48" s="23" t="n"/>
      <c r="B48" s="23">
        <f>IF($A48="","",$A48-WEEKDAY($A48,2)+1)</f>
        <v/>
      </c>
      <c r="C48" s="15" t="n"/>
      <c r="D48" s="15" t="n"/>
      <c r="E48" s="17" t="n"/>
      <c r="F48" s="15" t="n"/>
      <c r="G48" s="24">
        <f>IF($F48="","",IFERROR(VLOOKUP($F48,'Listy'!$A$3:$B$8,2,FALSE),""))</f>
        <v/>
      </c>
      <c r="H48" s="16">
        <f>IF($C48="","",IFERROR(VLOOKUP($C48,'Pracownicy'!$A$10:$C$25,3,FALSE),""))</f>
        <v/>
      </c>
      <c r="I48" s="16">
        <f>IF(OR($E48="",$G48="",$H48=""),"",$E48*$G48*$H48)</f>
        <v/>
      </c>
      <c r="J48" s="15" t="n"/>
      <c r="K48" s="15" t="n"/>
    </row>
    <row r="49">
      <c r="A49" s="21" t="n"/>
      <c r="B49" s="21">
        <f>IF($A49="","",$A49-WEEKDAY($A49,2)+1)</f>
        <v/>
      </c>
      <c r="C49" s="10" t="n"/>
      <c r="D49" s="10" t="n"/>
      <c r="E49" s="12" t="n"/>
      <c r="F49" s="10" t="n"/>
      <c r="G49" s="22">
        <f>IF($F49="","",IFERROR(VLOOKUP($F49,'Listy'!$A$3:$B$8,2,FALSE),""))</f>
        <v/>
      </c>
      <c r="H49" s="11">
        <f>IF($C49="","",IFERROR(VLOOKUP($C49,'Pracownicy'!$A$10:$C$25,3,FALSE),""))</f>
        <v/>
      </c>
      <c r="I49" s="11">
        <f>IF(OR($E49="",$G49="",$H49=""),"",$E49*$G49*$H49)</f>
        <v/>
      </c>
      <c r="J49" s="10" t="n"/>
      <c r="K49" s="10" t="n"/>
    </row>
    <row r="50">
      <c r="A50" s="23" t="n"/>
      <c r="B50" s="23">
        <f>IF($A50="","",$A50-WEEKDAY($A50,2)+1)</f>
        <v/>
      </c>
      <c r="C50" s="15" t="n"/>
      <c r="D50" s="15" t="n"/>
      <c r="E50" s="17" t="n"/>
      <c r="F50" s="15" t="n"/>
      <c r="G50" s="24">
        <f>IF($F50="","",IFERROR(VLOOKUP($F50,'Listy'!$A$3:$B$8,2,FALSE),""))</f>
        <v/>
      </c>
      <c r="H50" s="16">
        <f>IF($C50="","",IFERROR(VLOOKUP($C50,'Pracownicy'!$A$10:$C$25,3,FALSE),""))</f>
        <v/>
      </c>
      <c r="I50" s="16">
        <f>IF(OR($E50="",$G50="",$H50=""),"",$E50*$G50*$H50)</f>
        <v/>
      </c>
      <c r="J50" s="15" t="n"/>
      <c r="K50" s="15" t="n"/>
    </row>
    <row r="51">
      <c r="A51" s="21" t="n"/>
      <c r="B51" s="21">
        <f>IF($A51="","",$A51-WEEKDAY($A51,2)+1)</f>
        <v/>
      </c>
      <c r="C51" s="10" t="n"/>
      <c r="D51" s="10" t="n"/>
      <c r="E51" s="12" t="n"/>
      <c r="F51" s="10" t="n"/>
      <c r="G51" s="22">
        <f>IF($F51="","",IFERROR(VLOOKUP($F51,'Listy'!$A$3:$B$8,2,FALSE),""))</f>
        <v/>
      </c>
      <c r="H51" s="11">
        <f>IF($C51="","",IFERROR(VLOOKUP($C51,'Pracownicy'!$A$10:$C$25,3,FALSE),""))</f>
        <v/>
      </c>
      <c r="I51" s="11">
        <f>IF(OR($E51="",$G51="",$H51=""),"",$E51*$G51*$H51)</f>
        <v/>
      </c>
      <c r="J51" s="10" t="n"/>
      <c r="K51" s="10" t="n"/>
    </row>
    <row r="52">
      <c r="A52" s="23" t="n"/>
      <c r="B52" s="23">
        <f>IF($A52="","",$A52-WEEKDAY($A52,2)+1)</f>
        <v/>
      </c>
      <c r="C52" s="15" t="n"/>
      <c r="D52" s="15" t="n"/>
      <c r="E52" s="17" t="n"/>
      <c r="F52" s="15" t="n"/>
      <c r="G52" s="24">
        <f>IF($F52="","",IFERROR(VLOOKUP($F52,'Listy'!$A$3:$B$8,2,FALSE),""))</f>
        <v/>
      </c>
      <c r="H52" s="16">
        <f>IF($C52="","",IFERROR(VLOOKUP($C52,'Pracownicy'!$A$10:$C$25,3,FALSE),""))</f>
        <v/>
      </c>
      <c r="I52" s="16">
        <f>IF(OR($E52="",$G52="",$H52=""),"",$E52*$G52*$H52)</f>
        <v/>
      </c>
      <c r="J52" s="15" t="n"/>
      <c r="K52" s="15" t="n"/>
    </row>
    <row r="53">
      <c r="A53" s="21" t="n"/>
      <c r="B53" s="21">
        <f>IF($A53="","",$A53-WEEKDAY($A53,2)+1)</f>
        <v/>
      </c>
      <c r="C53" s="10" t="n"/>
      <c r="D53" s="10" t="n"/>
      <c r="E53" s="12" t="n"/>
      <c r="F53" s="10" t="n"/>
      <c r="G53" s="22">
        <f>IF($F53="","",IFERROR(VLOOKUP($F53,'Listy'!$A$3:$B$8,2,FALSE),""))</f>
        <v/>
      </c>
      <c r="H53" s="11">
        <f>IF($C53="","",IFERROR(VLOOKUP($C53,'Pracownicy'!$A$10:$C$25,3,FALSE),""))</f>
        <v/>
      </c>
      <c r="I53" s="11">
        <f>IF(OR($E53="",$G53="",$H53=""),"",$E53*$G53*$H53)</f>
        <v/>
      </c>
      <c r="J53" s="10" t="n"/>
      <c r="K53" s="10" t="n"/>
    </row>
    <row r="54">
      <c r="A54" s="23" t="n"/>
      <c r="B54" s="23">
        <f>IF($A54="","",$A54-WEEKDAY($A54,2)+1)</f>
        <v/>
      </c>
      <c r="C54" s="15" t="n"/>
      <c r="D54" s="15" t="n"/>
      <c r="E54" s="17" t="n"/>
      <c r="F54" s="15" t="n"/>
      <c r="G54" s="24">
        <f>IF($F54="","",IFERROR(VLOOKUP($F54,'Listy'!$A$3:$B$8,2,FALSE),""))</f>
        <v/>
      </c>
      <c r="H54" s="16">
        <f>IF($C54="","",IFERROR(VLOOKUP($C54,'Pracownicy'!$A$10:$C$25,3,FALSE),""))</f>
        <v/>
      </c>
      <c r="I54" s="16">
        <f>IF(OR($E54="",$G54="",$H54=""),"",$E54*$G54*$H54)</f>
        <v/>
      </c>
      <c r="J54" s="15" t="n"/>
      <c r="K54" s="15" t="n"/>
    </row>
    <row r="55">
      <c r="A55" s="21" t="n"/>
      <c r="B55" s="21">
        <f>IF($A55="","",$A55-WEEKDAY($A55,2)+1)</f>
        <v/>
      </c>
      <c r="C55" s="10" t="n"/>
      <c r="D55" s="10" t="n"/>
      <c r="E55" s="12" t="n"/>
      <c r="F55" s="10" t="n"/>
      <c r="G55" s="22">
        <f>IF($F55="","",IFERROR(VLOOKUP($F55,'Listy'!$A$3:$B$8,2,FALSE),""))</f>
        <v/>
      </c>
      <c r="H55" s="11">
        <f>IF($C55="","",IFERROR(VLOOKUP($C55,'Pracownicy'!$A$10:$C$25,3,FALSE),""))</f>
        <v/>
      </c>
      <c r="I55" s="11">
        <f>IF(OR($E55="",$G55="",$H55=""),"",$E55*$G55*$H55)</f>
        <v/>
      </c>
      <c r="J55" s="10" t="n"/>
      <c r="K55" s="10" t="n"/>
    </row>
    <row r="56">
      <c r="A56" s="23" t="n"/>
      <c r="B56" s="23">
        <f>IF($A56="","",$A56-WEEKDAY($A56,2)+1)</f>
        <v/>
      </c>
      <c r="C56" s="15" t="n"/>
      <c r="D56" s="15" t="n"/>
      <c r="E56" s="17" t="n"/>
      <c r="F56" s="15" t="n"/>
      <c r="G56" s="24">
        <f>IF($F56="","",IFERROR(VLOOKUP($F56,'Listy'!$A$3:$B$8,2,FALSE),""))</f>
        <v/>
      </c>
      <c r="H56" s="16">
        <f>IF($C56="","",IFERROR(VLOOKUP($C56,'Pracownicy'!$A$10:$C$25,3,FALSE),""))</f>
        <v/>
      </c>
      <c r="I56" s="16">
        <f>IF(OR($E56="",$G56="",$H56=""),"",$E56*$G56*$H56)</f>
        <v/>
      </c>
      <c r="J56" s="15" t="n"/>
      <c r="K56" s="15" t="n"/>
    </row>
    <row r="57">
      <c r="A57" s="21" t="n"/>
      <c r="B57" s="21">
        <f>IF($A57="","",$A57-WEEKDAY($A57,2)+1)</f>
        <v/>
      </c>
      <c r="C57" s="10" t="n"/>
      <c r="D57" s="10" t="n"/>
      <c r="E57" s="12" t="n"/>
      <c r="F57" s="10" t="n"/>
      <c r="G57" s="22">
        <f>IF($F57="","",IFERROR(VLOOKUP($F57,'Listy'!$A$3:$B$8,2,FALSE),""))</f>
        <v/>
      </c>
      <c r="H57" s="11">
        <f>IF($C57="","",IFERROR(VLOOKUP($C57,'Pracownicy'!$A$10:$C$25,3,FALSE),""))</f>
        <v/>
      </c>
      <c r="I57" s="11">
        <f>IF(OR($E57="",$G57="",$H57=""),"",$E57*$G57*$H57)</f>
        <v/>
      </c>
      <c r="J57" s="10" t="n"/>
      <c r="K57" s="10" t="n"/>
    </row>
    <row r="58">
      <c r="A58" s="23" t="n"/>
      <c r="B58" s="23">
        <f>IF($A58="","",$A58-WEEKDAY($A58,2)+1)</f>
        <v/>
      </c>
      <c r="C58" s="15" t="n"/>
      <c r="D58" s="15" t="n"/>
      <c r="E58" s="17" t="n"/>
      <c r="F58" s="15" t="n"/>
      <c r="G58" s="24">
        <f>IF($F58="","",IFERROR(VLOOKUP($F58,'Listy'!$A$3:$B$8,2,FALSE),""))</f>
        <v/>
      </c>
      <c r="H58" s="16">
        <f>IF($C58="","",IFERROR(VLOOKUP($C58,'Pracownicy'!$A$10:$C$25,3,FALSE),""))</f>
        <v/>
      </c>
      <c r="I58" s="16">
        <f>IF(OR($E58="",$G58="",$H58=""),"",$E58*$G58*$H58)</f>
        <v/>
      </c>
      <c r="J58" s="15" t="n"/>
      <c r="K58" s="15" t="n"/>
    </row>
    <row r="59">
      <c r="A59" s="21" t="n"/>
      <c r="B59" s="21">
        <f>IF($A59="","",$A59-WEEKDAY($A59,2)+1)</f>
        <v/>
      </c>
      <c r="C59" s="10" t="n"/>
      <c r="D59" s="10" t="n"/>
      <c r="E59" s="12" t="n"/>
      <c r="F59" s="10" t="n"/>
      <c r="G59" s="22">
        <f>IF($F59="","",IFERROR(VLOOKUP($F59,'Listy'!$A$3:$B$8,2,FALSE),""))</f>
        <v/>
      </c>
      <c r="H59" s="11">
        <f>IF($C59="","",IFERROR(VLOOKUP($C59,'Pracownicy'!$A$10:$C$25,3,FALSE),""))</f>
        <v/>
      </c>
      <c r="I59" s="11">
        <f>IF(OR($E59="",$G59="",$H59=""),"",$E59*$G59*$H59)</f>
        <v/>
      </c>
      <c r="J59" s="10" t="n"/>
      <c r="K59" s="10" t="n"/>
    </row>
    <row r="60">
      <c r="A60" s="23" t="n"/>
      <c r="B60" s="23">
        <f>IF($A60="","",$A60-WEEKDAY($A60,2)+1)</f>
        <v/>
      </c>
      <c r="C60" s="15" t="n"/>
      <c r="D60" s="15" t="n"/>
      <c r="E60" s="17" t="n"/>
      <c r="F60" s="15" t="n"/>
      <c r="G60" s="24">
        <f>IF($F60="","",IFERROR(VLOOKUP($F60,'Listy'!$A$3:$B$8,2,FALSE),""))</f>
        <v/>
      </c>
      <c r="H60" s="16">
        <f>IF($C60="","",IFERROR(VLOOKUP($C60,'Pracownicy'!$A$10:$C$25,3,FALSE),""))</f>
        <v/>
      </c>
      <c r="I60" s="16">
        <f>IF(OR($E60="",$G60="",$H60=""),"",$E60*$G60*$H60)</f>
        <v/>
      </c>
      <c r="J60" s="15" t="n"/>
      <c r="K60" s="15" t="n"/>
    </row>
    <row r="61">
      <c r="A61" s="21" t="n"/>
      <c r="B61" s="21">
        <f>IF($A61="","",$A61-WEEKDAY($A61,2)+1)</f>
        <v/>
      </c>
      <c r="C61" s="10" t="n"/>
      <c r="D61" s="10" t="n"/>
      <c r="E61" s="12" t="n"/>
      <c r="F61" s="10" t="n"/>
      <c r="G61" s="22">
        <f>IF($F61="","",IFERROR(VLOOKUP($F61,'Listy'!$A$3:$B$8,2,FALSE),""))</f>
        <v/>
      </c>
      <c r="H61" s="11">
        <f>IF($C61="","",IFERROR(VLOOKUP($C61,'Pracownicy'!$A$10:$C$25,3,FALSE),""))</f>
        <v/>
      </c>
      <c r="I61" s="11">
        <f>IF(OR($E61="",$G61="",$H61=""),"",$E61*$G61*$H61)</f>
        <v/>
      </c>
      <c r="J61" s="10" t="n"/>
      <c r="K61" s="10" t="n"/>
    </row>
    <row r="62">
      <c r="A62" s="23" t="n"/>
      <c r="B62" s="23">
        <f>IF($A62="","",$A62-WEEKDAY($A62,2)+1)</f>
        <v/>
      </c>
      <c r="C62" s="15" t="n"/>
      <c r="D62" s="15" t="n"/>
      <c r="E62" s="17" t="n"/>
      <c r="F62" s="15" t="n"/>
      <c r="G62" s="24">
        <f>IF($F62="","",IFERROR(VLOOKUP($F62,'Listy'!$A$3:$B$8,2,FALSE),""))</f>
        <v/>
      </c>
      <c r="H62" s="16">
        <f>IF($C62="","",IFERROR(VLOOKUP($C62,'Pracownicy'!$A$10:$C$25,3,FALSE),""))</f>
        <v/>
      </c>
      <c r="I62" s="16">
        <f>IF(OR($E62="",$G62="",$H62=""),"",$E62*$G62*$H62)</f>
        <v/>
      </c>
      <c r="J62" s="15" t="n"/>
      <c r="K62" s="15" t="n"/>
    </row>
    <row r="63">
      <c r="A63" s="21" t="n"/>
      <c r="B63" s="21">
        <f>IF($A63="","",$A63-WEEKDAY($A63,2)+1)</f>
        <v/>
      </c>
      <c r="C63" s="10" t="n"/>
      <c r="D63" s="10" t="n"/>
      <c r="E63" s="12" t="n"/>
      <c r="F63" s="10" t="n"/>
      <c r="G63" s="22">
        <f>IF($F63="","",IFERROR(VLOOKUP($F63,'Listy'!$A$3:$B$8,2,FALSE),""))</f>
        <v/>
      </c>
      <c r="H63" s="11">
        <f>IF($C63="","",IFERROR(VLOOKUP($C63,'Pracownicy'!$A$10:$C$25,3,FALSE),""))</f>
        <v/>
      </c>
      <c r="I63" s="11">
        <f>IF(OR($E63="",$G63="",$H63=""),"",$E63*$G63*$H63)</f>
        <v/>
      </c>
      <c r="J63" s="10" t="n"/>
      <c r="K63" s="10" t="n"/>
    </row>
    <row r="64">
      <c r="A64" s="23" t="n"/>
      <c r="B64" s="23">
        <f>IF($A64="","",$A64-WEEKDAY($A64,2)+1)</f>
        <v/>
      </c>
      <c r="C64" s="15" t="n"/>
      <c r="D64" s="15" t="n"/>
      <c r="E64" s="17" t="n"/>
      <c r="F64" s="15" t="n"/>
      <c r="G64" s="24">
        <f>IF($F64="","",IFERROR(VLOOKUP($F64,'Listy'!$A$3:$B$8,2,FALSE),""))</f>
        <v/>
      </c>
      <c r="H64" s="16">
        <f>IF($C64="","",IFERROR(VLOOKUP($C64,'Pracownicy'!$A$10:$C$25,3,FALSE),""))</f>
        <v/>
      </c>
      <c r="I64" s="16">
        <f>IF(OR($E64="",$G64="",$H64=""),"",$E64*$G64*$H64)</f>
        <v/>
      </c>
      <c r="J64" s="15" t="n"/>
      <c r="K64" s="15" t="n"/>
    </row>
    <row r="65">
      <c r="A65" s="21" t="n"/>
      <c r="B65" s="21">
        <f>IF($A65="","",$A65-WEEKDAY($A65,2)+1)</f>
        <v/>
      </c>
      <c r="C65" s="10" t="n"/>
      <c r="D65" s="10" t="n"/>
      <c r="E65" s="12" t="n"/>
      <c r="F65" s="10" t="n"/>
      <c r="G65" s="22">
        <f>IF($F65="","",IFERROR(VLOOKUP($F65,'Listy'!$A$3:$B$8,2,FALSE),""))</f>
        <v/>
      </c>
      <c r="H65" s="11">
        <f>IF($C65="","",IFERROR(VLOOKUP($C65,'Pracownicy'!$A$10:$C$25,3,FALSE),""))</f>
        <v/>
      </c>
      <c r="I65" s="11">
        <f>IF(OR($E65="",$G65="",$H65=""),"",$E65*$G65*$H65)</f>
        <v/>
      </c>
      <c r="J65" s="10" t="n"/>
      <c r="K65" s="10" t="n"/>
    </row>
    <row r="66">
      <c r="A66" s="23" t="n"/>
      <c r="B66" s="23">
        <f>IF($A66="","",$A66-WEEKDAY($A66,2)+1)</f>
        <v/>
      </c>
      <c r="C66" s="15" t="n"/>
      <c r="D66" s="15" t="n"/>
      <c r="E66" s="17" t="n"/>
      <c r="F66" s="15" t="n"/>
      <c r="G66" s="24">
        <f>IF($F66="","",IFERROR(VLOOKUP($F66,'Listy'!$A$3:$B$8,2,FALSE),""))</f>
        <v/>
      </c>
      <c r="H66" s="16">
        <f>IF($C66="","",IFERROR(VLOOKUP($C66,'Pracownicy'!$A$10:$C$25,3,FALSE),""))</f>
        <v/>
      </c>
      <c r="I66" s="16">
        <f>IF(OR($E66="",$G66="",$H66=""),"",$E66*$G66*$H66)</f>
        <v/>
      </c>
      <c r="J66" s="15" t="n"/>
      <c r="K66" s="15" t="n"/>
    </row>
    <row r="67">
      <c r="A67" s="21" t="n"/>
      <c r="B67" s="21">
        <f>IF($A67="","",$A67-WEEKDAY($A67,2)+1)</f>
        <v/>
      </c>
      <c r="C67" s="10" t="n"/>
      <c r="D67" s="10" t="n"/>
      <c r="E67" s="12" t="n"/>
      <c r="F67" s="10" t="n"/>
      <c r="G67" s="22">
        <f>IF($F67="","",IFERROR(VLOOKUP($F67,'Listy'!$A$3:$B$8,2,FALSE),""))</f>
        <v/>
      </c>
      <c r="H67" s="11">
        <f>IF($C67="","",IFERROR(VLOOKUP($C67,'Pracownicy'!$A$10:$C$25,3,FALSE),""))</f>
        <v/>
      </c>
      <c r="I67" s="11">
        <f>IF(OR($E67="",$G67="",$H67=""),"",$E67*$G67*$H67)</f>
        <v/>
      </c>
      <c r="J67" s="10" t="n"/>
      <c r="K67" s="10" t="n"/>
    </row>
    <row r="68">
      <c r="A68" s="23" t="n"/>
      <c r="B68" s="23">
        <f>IF($A68="","",$A68-WEEKDAY($A68,2)+1)</f>
        <v/>
      </c>
      <c r="C68" s="15" t="n"/>
      <c r="D68" s="15" t="n"/>
      <c r="E68" s="17" t="n"/>
      <c r="F68" s="15" t="n"/>
      <c r="G68" s="24">
        <f>IF($F68="","",IFERROR(VLOOKUP($F68,'Listy'!$A$3:$B$8,2,FALSE),""))</f>
        <v/>
      </c>
      <c r="H68" s="16">
        <f>IF($C68="","",IFERROR(VLOOKUP($C68,'Pracownicy'!$A$10:$C$25,3,FALSE),""))</f>
        <v/>
      </c>
      <c r="I68" s="16">
        <f>IF(OR($E68="",$G68="",$H68=""),"",$E68*$G68*$H68)</f>
        <v/>
      </c>
      <c r="J68" s="15" t="n"/>
      <c r="K68" s="15" t="n"/>
    </row>
    <row r="69">
      <c r="A69" s="21" t="n"/>
      <c r="B69" s="21">
        <f>IF($A69="","",$A69-WEEKDAY($A69,2)+1)</f>
        <v/>
      </c>
      <c r="C69" s="10" t="n"/>
      <c r="D69" s="10" t="n"/>
      <c r="E69" s="12" t="n"/>
      <c r="F69" s="10" t="n"/>
      <c r="G69" s="22">
        <f>IF($F69="","",IFERROR(VLOOKUP($F69,'Listy'!$A$3:$B$8,2,FALSE),""))</f>
        <v/>
      </c>
      <c r="H69" s="11">
        <f>IF($C69="","",IFERROR(VLOOKUP($C69,'Pracownicy'!$A$10:$C$25,3,FALSE),""))</f>
        <v/>
      </c>
      <c r="I69" s="11">
        <f>IF(OR($E69="",$G69="",$H69=""),"",$E69*$G69*$H69)</f>
        <v/>
      </c>
      <c r="J69" s="10" t="n"/>
      <c r="K69" s="10" t="n"/>
    </row>
    <row r="70">
      <c r="A70" s="23" t="n"/>
      <c r="B70" s="23">
        <f>IF($A70="","",$A70-WEEKDAY($A70,2)+1)</f>
        <v/>
      </c>
      <c r="C70" s="15" t="n"/>
      <c r="D70" s="15" t="n"/>
      <c r="E70" s="17" t="n"/>
      <c r="F70" s="15" t="n"/>
      <c r="G70" s="24">
        <f>IF($F70="","",IFERROR(VLOOKUP($F70,'Listy'!$A$3:$B$8,2,FALSE),""))</f>
        <v/>
      </c>
      <c r="H70" s="16">
        <f>IF($C70="","",IFERROR(VLOOKUP($C70,'Pracownicy'!$A$10:$C$25,3,FALSE),""))</f>
        <v/>
      </c>
      <c r="I70" s="16">
        <f>IF(OR($E70="",$G70="",$H70=""),"",$E70*$G70*$H70)</f>
        <v/>
      </c>
      <c r="J70" s="15" t="n"/>
      <c r="K70" s="15" t="n"/>
    </row>
    <row r="71">
      <c r="A71" s="21" t="n"/>
      <c r="B71" s="21">
        <f>IF($A71="","",$A71-WEEKDAY($A71,2)+1)</f>
        <v/>
      </c>
      <c r="C71" s="10" t="n"/>
      <c r="D71" s="10" t="n"/>
      <c r="E71" s="12" t="n"/>
      <c r="F71" s="10" t="n"/>
      <c r="G71" s="22">
        <f>IF($F71="","",IFERROR(VLOOKUP($F71,'Listy'!$A$3:$B$8,2,FALSE),""))</f>
        <v/>
      </c>
      <c r="H71" s="11">
        <f>IF($C71="","",IFERROR(VLOOKUP($C71,'Pracownicy'!$A$10:$C$25,3,FALSE),""))</f>
        <v/>
      </c>
      <c r="I71" s="11">
        <f>IF(OR($E71="",$G71="",$H71=""),"",$E71*$G71*$H71)</f>
        <v/>
      </c>
      <c r="J71" s="10" t="n"/>
      <c r="K71" s="10" t="n"/>
    </row>
    <row r="72">
      <c r="A72" s="23" t="n"/>
      <c r="B72" s="23">
        <f>IF($A72="","",$A72-WEEKDAY($A72,2)+1)</f>
        <v/>
      </c>
      <c r="C72" s="15" t="n"/>
      <c r="D72" s="15" t="n"/>
      <c r="E72" s="17" t="n"/>
      <c r="F72" s="15" t="n"/>
      <c r="G72" s="24">
        <f>IF($F72="","",IFERROR(VLOOKUP($F72,'Listy'!$A$3:$B$8,2,FALSE),""))</f>
        <v/>
      </c>
      <c r="H72" s="16">
        <f>IF($C72="","",IFERROR(VLOOKUP($C72,'Pracownicy'!$A$10:$C$25,3,FALSE),""))</f>
        <v/>
      </c>
      <c r="I72" s="16">
        <f>IF(OR($E72="",$G72="",$H72=""),"",$E72*$G72*$H72)</f>
        <v/>
      </c>
      <c r="J72" s="15" t="n"/>
      <c r="K72" s="15" t="n"/>
    </row>
    <row r="73">
      <c r="A73" s="21" t="n"/>
      <c r="B73" s="21">
        <f>IF($A73="","",$A73-WEEKDAY($A73,2)+1)</f>
        <v/>
      </c>
      <c r="C73" s="10" t="n"/>
      <c r="D73" s="10" t="n"/>
      <c r="E73" s="12" t="n"/>
      <c r="F73" s="10" t="n"/>
      <c r="G73" s="22">
        <f>IF($F73="","",IFERROR(VLOOKUP($F73,'Listy'!$A$3:$B$8,2,FALSE),""))</f>
        <v/>
      </c>
      <c r="H73" s="11">
        <f>IF($C73="","",IFERROR(VLOOKUP($C73,'Pracownicy'!$A$10:$C$25,3,FALSE),""))</f>
        <v/>
      </c>
      <c r="I73" s="11">
        <f>IF(OR($E73="",$G73="",$H73=""),"",$E73*$G73*$H73)</f>
        <v/>
      </c>
      <c r="J73" s="10" t="n"/>
      <c r="K73" s="10" t="n"/>
    </row>
    <row r="74">
      <c r="A74" s="23" t="n"/>
      <c r="B74" s="23">
        <f>IF($A74="","",$A74-WEEKDAY($A74,2)+1)</f>
        <v/>
      </c>
      <c r="C74" s="15" t="n"/>
      <c r="D74" s="15" t="n"/>
      <c r="E74" s="17" t="n"/>
      <c r="F74" s="15" t="n"/>
      <c r="G74" s="24">
        <f>IF($F74="","",IFERROR(VLOOKUP($F74,'Listy'!$A$3:$B$8,2,FALSE),""))</f>
        <v/>
      </c>
      <c r="H74" s="16">
        <f>IF($C74="","",IFERROR(VLOOKUP($C74,'Pracownicy'!$A$10:$C$25,3,FALSE),""))</f>
        <v/>
      </c>
      <c r="I74" s="16">
        <f>IF(OR($E74="",$G74="",$H74=""),"",$E74*$G74*$H74)</f>
        <v/>
      </c>
      <c r="J74" s="15" t="n"/>
      <c r="K74" s="15" t="n"/>
    </row>
    <row r="75">
      <c r="A75" s="21" t="n"/>
      <c r="B75" s="21">
        <f>IF($A75="","",$A75-WEEKDAY($A75,2)+1)</f>
        <v/>
      </c>
      <c r="C75" s="10" t="n"/>
      <c r="D75" s="10" t="n"/>
      <c r="E75" s="12" t="n"/>
      <c r="F75" s="10" t="n"/>
      <c r="G75" s="22">
        <f>IF($F75="","",IFERROR(VLOOKUP($F75,'Listy'!$A$3:$B$8,2,FALSE),""))</f>
        <v/>
      </c>
      <c r="H75" s="11">
        <f>IF($C75="","",IFERROR(VLOOKUP($C75,'Pracownicy'!$A$10:$C$25,3,FALSE),""))</f>
        <v/>
      </c>
      <c r="I75" s="11">
        <f>IF(OR($E75="",$G75="",$H75=""),"",$E75*$G75*$H75)</f>
        <v/>
      </c>
      <c r="J75" s="10" t="n"/>
      <c r="K75" s="10" t="n"/>
    </row>
    <row r="76">
      <c r="A76" s="23" t="n"/>
      <c r="B76" s="23">
        <f>IF($A76="","",$A76-WEEKDAY($A76,2)+1)</f>
        <v/>
      </c>
      <c r="C76" s="15" t="n"/>
      <c r="D76" s="15" t="n"/>
      <c r="E76" s="17" t="n"/>
      <c r="F76" s="15" t="n"/>
      <c r="G76" s="24">
        <f>IF($F76="","",IFERROR(VLOOKUP($F76,'Listy'!$A$3:$B$8,2,FALSE),""))</f>
        <v/>
      </c>
      <c r="H76" s="16">
        <f>IF($C76="","",IFERROR(VLOOKUP($C76,'Pracownicy'!$A$10:$C$25,3,FALSE),""))</f>
        <v/>
      </c>
      <c r="I76" s="16">
        <f>IF(OR($E76="",$G76="",$H76=""),"",$E76*$G76*$H76)</f>
        <v/>
      </c>
      <c r="J76" s="15" t="n"/>
      <c r="K76" s="15" t="n"/>
    </row>
    <row r="77">
      <c r="A77" s="21" t="n"/>
      <c r="B77" s="21">
        <f>IF($A77="","",$A77-WEEKDAY($A77,2)+1)</f>
        <v/>
      </c>
      <c r="C77" s="10" t="n"/>
      <c r="D77" s="10" t="n"/>
      <c r="E77" s="12" t="n"/>
      <c r="F77" s="10" t="n"/>
      <c r="G77" s="22">
        <f>IF($F77="","",IFERROR(VLOOKUP($F77,'Listy'!$A$3:$B$8,2,FALSE),""))</f>
        <v/>
      </c>
      <c r="H77" s="11">
        <f>IF($C77="","",IFERROR(VLOOKUP($C77,'Pracownicy'!$A$10:$C$25,3,FALSE),""))</f>
        <v/>
      </c>
      <c r="I77" s="11">
        <f>IF(OR($E77="",$G77="",$H77=""),"",$E77*$G77*$H77)</f>
        <v/>
      </c>
      <c r="J77" s="10" t="n"/>
      <c r="K77" s="10" t="n"/>
    </row>
    <row r="78">
      <c r="A78" s="23" t="n"/>
      <c r="B78" s="23">
        <f>IF($A78="","",$A78-WEEKDAY($A78,2)+1)</f>
        <v/>
      </c>
      <c r="C78" s="15" t="n"/>
      <c r="D78" s="15" t="n"/>
      <c r="E78" s="17" t="n"/>
      <c r="F78" s="15" t="n"/>
      <c r="G78" s="24">
        <f>IF($F78="","",IFERROR(VLOOKUP($F78,'Listy'!$A$3:$B$8,2,FALSE),""))</f>
        <v/>
      </c>
      <c r="H78" s="16">
        <f>IF($C78="","",IFERROR(VLOOKUP($C78,'Pracownicy'!$A$10:$C$25,3,FALSE),""))</f>
        <v/>
      </c>
      <c r="I78" s="16">
        <f>IF(OR($E78="",$G78="",$H78=""),"",$E78*$G78*$H78)</f>
        <v/>
      </c>
      <c r="J78" s="15" t="n"/>
      <c r="K78" s="15" t="n"/>
    </row>
    <row r="79">
      <c r="A79" s="21" t="n"/>
      <c r="B79" s="21">
        <f>IF($A79="","",$A79-WEEKDAY($A79,2)+1)</f>
        <v/>
      </c>
      <c r="C79" s="10" t="n"/>
      <c r="D79" s="10" t="n"/>
      <c r="E79" s="12" t="n"/>
      <c r="F79" s="10" t="n"/>
      <c r="G79" s="22">
        <f>IF($F79="","",IFERROR(VLOOKUP($F79,'Listy'!$A$3:$B$8,2,FALSE),""))</f>
        <v/>
      </c>
      <c r="H79" s="11">
        <f>IF($C79="","",IFERROR(VLOOKUP($C79,'Pracownicy'!$A$10:$C$25,3,FALSE),""))</f>
        <v/>
      </c>
      <c r="I79" s="11">
        <f>IF(OR($E79="",$G79="",$H79=""),"",$E79*$G79*$H79)</f>
        <v/>
      </c>
      <c r="J79" s="10" t="n"/>
      <c r="K79" s="10" t="n"/>
    </row>
    <row r="80">
      <c r="A80" s="23" t="n"/>
      <c r="B80" s="23">
        <f>IF($A80="","",$A80-WEEKDAY($A80,2)+1)</f>
        <v/>
      </c>
      <c r="C80" s="15" t="n"/>
      <c r="D80" s="15" t="n"/>
      <c r="E80" s="17" t="n"/>
      <c r="F80" s="15" t="n"/>
      <c r="G80" s="24">
        <f>IF($F80="","",IFERROR(VLOOKUP($F80,'Listy'!$A$3:$B$8,2,FALSE),""))</f>
        <v/>
      </c>
      <c r="H80" s="16">
        <f>IF($C80="","",IFERROR(VLOOKUP($C80,'Pracownicy'!$A$10:$C$25,3,FALSE),""))</f>
        <v/>
      </c>
      <c r="I80" s="16">
        <f>IF(OR($E80="",$G80="",$H80=""),"",$E80*$G80*$H80)</f>
        <v/>
      </c>
      <c r="J80" s="15" t="n"/>
      <c r="K80" s="15" t="n"/>
    </row>
    <row r="81">
      <c r="A81" s="21" t="n"/>
      <c r="B81" s="21">
        <f>IF($A81="","",$A81-WEEKDAY($A81,2)+1)</f>
        <v/>
      </c>
      <c r="C81" s="10" t="n"/>
      <c r="D81" s="10" t="n"/>
      <c r="E81" s="12" t="n"/>
      <c r="F81" s="10" t="n"/>
      <c r="G81" s="22">
        <f>IF($F81="","",IFERROR(VLOOKUP($F81,'Listy'!$A$3:$B$8,2,FALSE),""))</f>
        <v/>
      </c>
      <c r="H81" s="11">
        <f>IF($C81="","",IFERROR(VLOOKUP($C81,'Pracownicy'!$A$10:$C$25,3,FALSE),""))</f>
        <v/>
      </c>
      <c r="I81" s="11">
        <f>IF(OR($E81="",$G81="",$H81=""),"",$E81*$G81*$H81)</f>
        <v/>
      </c>
      <c r="J81" s="10" t="n"/>
      <c r="K81" s="10" t="n"/>
    </row>
    <row r="82">
      <c r="A82" s="23" t="n"/>
      <c r="B82" s="23">
        <f>IF($A82="","",$A82-WEEKDAY($A82,2)+1)</f>
        <v/>
      </c>
      <c r="C82" s="15" t="n"/>
      <c r="D82" s="15" t="n"/>
      <c r="E82" s="17" t="n"/>
      <c r="F82" s="15" t="n"/>
      <c r="G82" s="24">
        <f>IF($F82="","",IFERROR(VLOOKUP($F82,'Listy'!$A$3:$B$8,2,FALSE),""))</f>
        <v/>
      </c>
      <c r="H82" s="16">
        <f>IF($C82="","",IFERROR(VLOOKUP($C82,'Pracownicy'!$A$10:$C$25,3,FALSE),""))</f>
        <v/>
      </c>
      <c r="I82" s="16">
        <f>IF(OR($E82="",$G82="",$H82=""),"",$E82*$G82*$H82)</f>
        <v/>
      </c>
      <c r="J82" s="15" t="n"/>
      <c r="K82" s="15" t="n"/>
    </row>
    <row r="83">
      <c r="A83" s="21" t="n"/>
      <c r="B83" s="21">
        <f>IF($A83="","",$A83-WEEKDAY($A83,2)+1)</f>
        <v/>
      </c>
      <c r="C83" s="10" t="n"/>
      <c r="D83" s="10" t="n"/>
      <c r="E83" s="12" t="n"/>
      <c r="F83" s="10" t="n"/>
      <c r="G83" s="22">
        <f>IF($F83="","",IFERROR(VLOOKUP($F83,'Listy'!$A$3:$B$8,2,FALSE),""))</f>
        <v/>
      </c>
      <c r="H83" s="11">
        <f>IF($C83="","",IFERROR(VLOOKUP($C83,'Pracownicy'!$A$10:$C$25,3,FALSE),""))</f>
        <v/>
      </c>
      <c r="I83" s="11">
        <f>IF(OR($E83="",$G83="",$H83=""),"",$E83*$G83*$H83)</f>
        <v/>
      </c>
      <c r="J83" s="10" t="n"/>
      <c r="K83" s="10" t="n"/>
    </row>
    <row r="84">
      <c r="A84" s="23" t="n"/>
      <c r="B84" s="23">
        <f>IF($A84="","",$A84-WEEKDAY($A84,2)+1)</f>
        <v/>
      </c>
      <c r="C84" s="15" t="n"/>
      <c r="D84" s="15" t="n"/>
      <c r="E84" s="17" t="n"/>
      <c r="F84" s="15" t="n"/>
      <c r="G84" s="24">
        <f>IF($F84="","",IFERROR(VLOOKUP($F84,'Listy'!$A$3:$B$8,2,FALSE),""))</f>
        <v/>
      </c>
      <c r="H84" s="16">
        <f>IF($C84="","",IFERROR(VLOOKUP($C84,'Pracownicy'!$A$10:$C$25,3,FALSE),""))</f>
        <v/>
      </c>
      <c r="I84" s="16">
        <f>IF(OR($E84="",$G84="",$H84=""),"",$E84*$G84*$H84)</f>
        <v/>
      </c>
      <c r="J84" s="15" t="n"/>
      <c r="K84" s="15" t="n"/>
    </row>
    <row r="85">
      <c r="A85" s="21" t="n"/>
      <c r="B85" s="21">
        <f>IF($A85="","",$A85-WEEKDAY($A85,2)+1)</f>
        <v/>
      </c>
      <c r="C85" s="10" t="n"/>
      <c r="D85" s="10" t="n"/>
      <c r="E85" s="12" t="n"/>
      <c r="F85" s="10" t="n"/>
      <c r="G85" s="22">
        <f>IF($F85="","",IFERROR(VLOOKUP($F85,'Listy'!$A$3:$B$8,2,FALSE),""))</f>
        <v/>
      </c>
      <c r="H85" s="11">
        <f>IF($C85="","",IFERROR(VLOOKUP($C85,'Pracownicy'!$A$10:$C$25,3,FALSE),""))</f>
        <v/>
      </c>
      <c r="I85" s="11">
        <f>IF(OR($E85="",$G85="",$H85=""),"",$E85*$G85*$H85)</f>
        <v/>
      </c>
      <c r="J85" s="10" t="n"/>
      <c r="K85" s="10" t="n"/>
    </row>
    <row r="86">
      <c r="A86" s="23" t="n"/>
      <c r="B86" s="23">
        <f>IF($A86="","",$A86-WEEKDAY($A86,2)+1)</f>
        <v/>
      </c>
      <c r="C86" s="15" t="n"/>
      <c r="D86" s="15" t="n"/>
      <c r="E86" s="17" t="n"/>
      <c r="F86" s="15" t="n"/>
      <c r="G86" s="24">
        <f>IF($F86="","",IFERROR(VLOOKUP($F86,'Listy'!$A$3:$B$8,2,FALSE),""))</f>
        <v/>
      </c>
      <c r="H86" s="16">
        <f>IF($C86="","",IFERROR(VLOOKUP($C86,'Pracownicy'!$A$10:$C$25,3,FALSE),""))</f>
        <v/>
      </c>
      <c r="I86" s="16">
        <f>IF(OR($E86="",$G86="",$H86=""),"",$E86*$G86*$H86)</f>
        <v/>
      </c>
      <c r="J86" s="15" t="n"/>
      <c r="K86" s="15" t="n"/>
    </row>
    <row r="87">
      <c r="A87" s="21" t="n"/>
      <c r="B87" s="21">
        <f>IF($A87="","",$A87-WEEKDAY($A87,2)+1)</f>
        <v/>
      </c>
      <c r="C87" s="10" t="n"/>
      <c r="D87" s="10" t="n"/>
      <c r="E87" s="12" t="n"/>
      <c r="F87" s="10" t="n"/>
      <c r="G87" s="22">
        <f>IF($F87="","",IFERROR(VLOOKUP($F87,'Listy'!$A$3:$B$8,2,FALSE),""))</f>
        <v/>
      </c>
      <c r="H87" s="11">
        <f>IF($C87="","",IFERROR(VLOOKUP($C87,'Pracownicy'!$A$10:$C$25,3,FALSE),""))</f>
        <v/>
      </c>
      <c r="I87" s="11">
        <f>IF(OR($E87="",$G87="",$H87=""),"",$E87*$G87*$H87)</f>
        <v/>
      </c>
      <c r="J87" s="10" t="n"/>
      <c r="K87" s="10" t="n"/>
    </row>
    <row r="88">
      <c r="A88" s="23" t="n"/>
      <c r="B88" s="23">
        <f>IF($A88="","",$A88-WEEKDAY($A88,2)+1)</f>
        <v/>
      </c>
      <c r="C88" s="15" t="n"/>
      <c r="D88" s="15" t="n"/>
      <c r="E88" s="17" t="n"/>
      <c r="F88" s="15" t="n"/>
      <c r="G88" s="24">
        <f>IF($F88="","",IFERROR(VLOOKUP($F88,'Listy'!$A$3:$B$8,2,FALSE),""))</f>
        <v/>
      </c>
      <c r="H88" s="16">
        <f>IF($C88="","",IFERROR(VLOOKUP($C88,'Pracownicy'!$A$10:$C$25,3,FALSE),""))</f>
        <v/>
      </c>
      <c r="I88" s="16">
        <f>IF(OR($E88="",$G88="",$H88=""),"",$E88*$G88*$H88)</f>
        <v/>
      </c>
      <c r="J88" s="15" t="n"/>
      <c r="K88" s="15" t="n"/>
    </row>
    <row r="89">
      <c r="A89" s="21" t="n"/>
      <c r="B89" s="21">
        <f>IF($A89="","",$A89-WEEKDAY($A89,2)+1)</f>
        <v/>
      </c>
      <c r="C89" s="10" t="n"/>
      <c r="D89" s="10" t="n"/>
      <c r="E89" s="12" t="n"/>
      <c r="F89" s="10" t="n"/>
      <c r="G89" s="22">
        <f>IF($F89="","",IFERROR(VLOOKUP($F89,'Listy'!$A$3:$B$8,2,FALSE),""))</f>
        <v/>
      </c>
      <c r="H89" s="11">
        <f>IF($C89="","",IFERROR(VLOOKUP($C89,'Pracownicy'!$A$10:$C$25,3,FALSE),""))</f>
        <v/>
      </c>
      <c r="I89" s="11">
        <f>IF(OR($E89="",$G89="",$H89=""),"",$E89*$G89*$H89)</f>
        <v/>
      </c>
      <c r="J89" s="10" t="n"/>
      <c r="K89" s="10" t="n"/>
    </row>
    <row r="90">
      <c r="A90" s="23" t="n"/>
      <c r="B90" s="23">
        <f>IF($A90="","",$A90-WEEKDAY($A90,2)+1)</f>
        <v/>
      </c>
      <c r="C90" s="15" t="n"/>
      <c r="D90" s="15" t="n"/>
      <c r="E90" s="17" t="n"/>
      <c r="F90" s="15" t="n"/>
      <c r="G90" s="24">
        <f>IF($F90="","",IFERROR(VLOOKUP($F90,'Listy'!$A$3:$B$8,2,FALSE),""))</f>
        <v/>
      </c>
      <c r="H90" s="16">
        <f>IF($C90="","",IFERROR(VLOOKUP($C90,'Pracownicy'!$A$10:$C$25,3,FALSE),""))</f>
        <v/>
      </c>
      <c r="I90" s="16">
        <f>IF(OR($E90="",$G90="",$H90=""),"",$E90*$G90*$H90)</f>
        <v/>
      </c>
      <c r="J90" s="15" t="n"/>
      <c r="K90" s="15" t="n"/>
    </row>
    <row r="91">
      <c r="A91" s="21" t="n"/>
      <c r="B91" s="21">
        <f>IF($A91="","",$A91-WEEKDAY($A91,2)+1)</f>
        <v/>
      </c>
      <c r="C91" s="10" t="n"/>
      <c r="D91" s="10" t="n"/>
      <c r="E91" s="12" t="n"/>
      <c r="F91" s="10" t="n"/>
      <c r="G91" s="22">
        <f>IF($F91="","",IFERROR(VLOOKUP($F91,'Listy'!$A$3:$B$8,2,FALSE),""))</f>
        <v/>
      </c>
      <c r="H91" s="11">
        <f>IF($C91="","",IFERROR(VLOOKUP($C91,'Pracownicy'!$A$10:$C$25,3,FALSE),""))</f>
        <v/>
      </c>
      <c r="I91" s="11">
        <f>IF(OR($E91="",$G91="",$H91=""),"",$E91*$G91*$H91)</f>
        <v/>
      </c>
      <c r="J91" s="10" t="n"/>
      <c r="K91" s="10" t="n"/>
    </row>
    <row r="92">
      <c r="A92" s="23" t="n"/>
      <c r="B92" s="23">
        <f>IF($A92="","",$A92-WEEKDAY($A92,2)+1)</f>
        <v/>
      </c>
      <c r="C92" s="15" t="n"/>
      <c r="D92" s="15" t="n"/>
      <c r="E92" s="17" t="n"/>
      <c r="F92" s="15" t="n"/>
      <c r="G92" s="24">
        <f>IF($F92="","",IFERROR(VLOOKUP($F92,'Listy'!$A$3:$B$8,2,FALSE),""))</f>
        <v/>
      </c>
      <c r="H92" s="16">
        <f>IF($C92="","",IFERROR(VLOOKUP($C92,'Pracownicy'!$A$10:$C$25,3,FALSE),""))</f>
        <v/>
      </c>
      <c r="I92" s="16">
        <f>IF(OR($E92="",$G92="",$H92=""),"",$E92*$G92*$H92)</f>
        <v/>
      </c>
      <c r="J92" s="15" t="n"/>
      <c r="K92" s="15" t="n"/>
    </row>
    <row r="93">
      <c r="A93" s="21" t="n"/>
      <c r="B93" s="21">
        <f>IF($A93="","",$A93-WEEKDAY($A93,2)+1)</f>
        <v/>
      </c>
      <c r="C93" s="10" t="n"/>
      <c r="D93" s="10" t="n"/>
      <c r="E93" s="12" t="n"/>
      <c r="F93" s="10" t="n"/>
      <c r="G93" s="22">
        <f>IF($F93="","",IFERROR(VLOOKUP($F93,'Listy'!$A$3:$B$8,2,FALSE),""))</f>
        <v/>
      </c>
      <c r="H93" s="11">
        <f>IF($C93="","",IFERROR(VLOOKUP($C93,'Pracownicy'!$A$10:$C$25,3,FALSE),""))</f>
        <v/>
      </c>
      <c r="I93" s="11">
        <f>IF(OR($E93="",$G93="",$H93=""),"",$E93*$G93*$H93)</f>
        <v/>
      </c>
      <c r="J93" s="10" t="n"/>
      <c r="K93" s="10" t="n"/>
    </row>
    <row r="94">
      <c r="A94" s="23" t="n"/>
      <c r="B94" s="23">
        <f>IF($A94="","",$A94-WEEKDAY($A94,2)+1)</f>
        <v/>
      </c>
      <c r="C94" s="15" t="n"/>
      <c r="D94" s="15" t="n"/>
      <c r="E94" s="17" t="n"/>
      <c r="F94" s="15" t="n"/>
      <c r="G94" s="24">
        <f>IF($F94="","",IFERROR(VLOOKUP($F94,'Listy'!$A$3:$B$8,2,FALSE),""))</f>
        <v/>
      </c>
      <c r="H94" s="16">
        <f>IF($C94="","",IFERROR(VLOOKUP($C94,'Pracownicy'!$A$10:$C$25,3,FALSE),""))</f>
        <v/>
      </c>
      <c r="I94" s="16">
        <f>IF(OR($E94="",$G94="",$H94=""),"",$E94*$G94*$H94)</f>
        <v/>
      </c>
      <c r="J94" s="15" t="n"/>
      <c r="K94" s="15" t="n"/>
    </row>
    <row r="95">
      <c r="A95" s="21" t="n"/>
      <c r="B95" s="21">
        <f>IF($A95="","",$A95-WEEKDAY($A95,2)+1)</f>
        <v/>
      </c>
      <c r="C95" s="10" t="n"/>
      <c r="D95" s="10" t="n"/>
      <c r="E95" s="12" t="n"/>
      <c r="F95" s="10" t="n"/>
      <c r="G95" s="22">
        <f>IF($F95="","",IFERROR(VLOOKUP($F95,'Listy'!$A$3:$B$8,2,FALSE),""))</f>
        <v/>
      </c>
      <c r="H95" s="11">
        <f>IF($C95="","",IFERROR(VLOOKUP($C95,'Pracownicy'!$A$10:$C$25,3,FALSE),""))</f>
        <v/>
      </c>
      <c r="I95" s="11">
        <f>IF(OR($E95="",$G95="",$H95=""),"",$E95*$G95*$H95)</f>
        <v/>
      </c>
      <c r="J95" s="10" t="n"/>
      <c r="K95" s="10" t="n"/>
    </row>
    <row r="96">
      <c r="A96" s="23" t="n"/>
      <c r="B96" s="23">
        <f>IF($A96="","",$A96-WEEKDAY($A96,2)+1)</f>
        <v/>
      </c>
      <c r="C96" s="15" t="n"/>
      <c r="D96" s="15" t="n"/>
      <c r="E96" s="17" t="n"/>
      <c r="F96" s="15" t="n"/>
      <c r="G96" s="24">
        <f>IF($F96="","",IFERROR(VLOOKUP($F96,'Listy'!$A$3:$B$8,2,FALSE),""))</f>
        <v/>
      </c>
      <c r="H96" s="16">
        <f>IF($C96="","",IFERROR(VLOOKUP($C96,'Pracownicy'!$A$10:$C$25,3,FALSE),""))</f>
        <v/>
      </c>
      <c r="I96" s="16">
        <f>IF(OR($E96="",$G96="",$H96=""),"",$E96*$G96*$H96)</f>
        <v/>
      </c>
      <c r="J96" s="15" t="n"/>
      <c r="K96" s="15" t="n"/>
    </row>
    <row r="97">
      <c r="A97" s="21" t="n"/>
      <c r="B97" s="21">
        <f>IF($A97="","",$A97-WEEKDAY($A97,2)+1)</f>
        <v/>
      </c>
      <c r="C97" s="10" t="n"/>
      <c r="D97" s="10" t="n"/>
      <c r="E97" s="12" t="n"/>
      <c r="F97" s="10" t="n"/>
      <c r="G97" s="22">
        <f>IF($F97="","",IFERROR(VLOOKUP($F97,'Listy'!$A$3:$B$8,2,FALSE),""))</f>
        <v/>
      </c>
      <c r="H97" s="11">
        <f>IF($C97="","",IFERROR(VLOOKUP($C97,'Pracownicy'!$A$10:$C$25,3,FALSE),""))</f>
        <v/>
      </c>
      <c r="I97" s="11">
        <f>IF(OR($E97="",$G97="",$H97=""),"",$E97*$G97*$H97)</f>
        <v/>
      </c>
      <c r="J97" s="10" t="n"/>
      <c r="K97" s="10" t="n"/>
    </row>
    <row r="98">
      <c r="A98" s="23" t="n"/>
      <c r="B98" s="23">
        <f>IF($A98="","",$A98-WEEKDAY($A98,2)+1)</f>
        <v/>
      </c>
      <c r="C98" s="15" t="n"/>
      <c r="D98" s="15" t="n"/>
      <c r="E98" s="17" t="n"/>
      <c r="F98" s="15" t="n"/>
      <c r="G98" s="24">
        <f>IF($F98="","",IFERROR(VLOOKUP($F98,'Listy'!$A$3:$B$8,2,FALSE),""))</f>
        <v/>
      </c>
      <c r="H98" s="16">
        <f>IF($C98="","",IFERROR(VLOOKUP($C98,'Pracownicy'!$A$10:$C$25,3,FALSE),""))</f>
        <v/>
      </c>
      <c r="I98" s="16">
        <f>IF(OR($E98="",$G98="",$H98=""),"",$E98*$G98*$H98)</f>
        <v/>
      </c>
      <c r="J98" s="15" t="n"/>
      <c r="K98" s="15" t="n"/>
    </row>
    <row r="99">
      <c r="A99" s="21" t="n"/>
      <c r="B99" s="21">
        <f>IF($A99="","",$A99-WEEKDAY($A99,2)+1)</f>
        <v/>
      </c>
      <c r="C99" s="10" t="n"/>
      <c r="D99" s="10" t="n"/>
      <c r="E99" s="12" t="n"/>
      <c r="F99" s="10" t="n"/>
      <c r="G99" s="22">
        <f>IF($F99="","",IFERROR(VLOOKUP($F99,'Listy'!$A$3:$B$8,2,FALSE),""))</f>
        <v/>
      </c>
      <c r="H99" s="11">
        <f>IF($C99="","",IFERROR(VLOOKUP($C99,'Pracownicy'!$A$10:$C$25,3,FALSE),""))</f>
        <v/>
      </c>
      <c r="I99" s="11">
        <f>IF(OR($E99="",$G99="",$H99=""),"",$E99*$G99*$H99)</f>
        <v/>
      </c>
      <c r="J99" s="10" t="n"/>
      <c r="K99" s="10" t="n"/>
    </row>
    <row r="100">
      <c r="A100" s="23" t="n"/>
      <c r="B100" s="23">
        <f>IF($A100="","",$A100-WEEKDAY($A100,2)+1)</f>
        <v/>
      </c>
      <c r="C100" s="15" t="n"/>
      <c r="D100" s="15" t="n"/>
      <c r="E100" s="17" t="n"/>
      <c r="F100" s="15" t="n"/>
      <c r="G100" s="24">
        <f>IF($F100="","",IFERROR(VLOOKUP($F100,'Listy'!$A$3:$B$8,2,FALSE),""))</f>
        <v/>
      </c>
      <c r="H100" s="16">
        <f>IF($C100="","",IFERROR(VLOOKUP($C100,'Pracownicy'!$A$10:$C$25,3,FALSE),""))</f>
        <v/>
      </c>
      <c r="I100" s="16">
        <f>IF(OR($E100="",$G100="",$H100=""),"",$E100*$G100*$H100)</f>
        <v/>
      </c>
      <c r="J100" s="15" t="n"/>
      <c r="K100" s="15" t="n"/>
    </row>
    <row r="101">
      <c r="A101" s="21" t="n"/>
      <c r="B101" s="21">
        <f>IF($A101="","",$A101-WEEKDAY($A101,2)+1)</f>
        <v/>
      </c>
      <c r="C101" s="10" t="n"/>
      <c r="D101" s="10" t="n"/>
      <c r="E101" s="12" t="n"/>
      <c r="F101" s="10" t="n"/>
      <c r="G101" s="22">
        <f>IF($F101="","",IFERROR(VLOOKUP($F101,'Listy'!$A$3:$B$8,2,FALSE),""))</f>
        <v/>
      </c>
      <c r="H101" s="11">
        <f>IF($C101="","",IFERROR(VLOOKUP($C101,'Pracownicy'!$A$10:$C$25,3,FALSE),""))</f>
        <v/>
      </c>
      <c r="I101" s="11">
        <f>IF(OR($E101="",$G101="",$H101=""),"",$E101*$G101*$H101)</f>
        <v/>
      </c>
      <c r="J101" s="10" t="n"/>
      <c r="K101" s="10" t="n"/>
    </row>
    <row r="102">
      <c r="A102" s="23" t="n"/>
      <c r="B102" s="23">
        <f>IF($A102="","",$A102-WEEKDAY($A102,2)+1)</f>
        <v/>
      </c>
      <c r="C102" s="15" t="n"/>
      <c r="D102" s="15" t="n"/>
      <c r="E102" s="17" t="n"/>
      <c r="F102" s="15" t="n"/>
      <c r="G102" s="24">
        <f>IF($F102="","",IFERROR(VLOOKUP($F102,'Listy'!$A$3:$B$8,2,FALSE),""))</f>
        <v/>
      </c>
      <c r="H102" s="16">
        <f>IF($C102="","",IFERROR(VLOOKUP($C102,'Pracownicy'!$A$10:$C$25,3,FALSE),""))</f>
        <v/>
      </c>
      <c r="I102" s="16">
        <f>IF(OR($E102="",$G102="",$H102=""),"",$E102*$G102*$H102)</f>
        <v/>
      </c>
      <c r="J102" s="15" t="n"/>
      <c r="K102" s="15" t="n"/>
    </row>
    <row r="103">
      <c r="A103" s="21" t="n"/>
      <c r="B103" s="21">
        <f>IF($A103="","",$A103-WEEKDAY($A103,2)+1)</f>
        <v/>
      </c>
      <c r="C103" s="10" t="n"/>
      <c r="D103" s="10" t="n"/>
      <c r="E103" s="12" t="n"/>
      <c r="F103" s="10" t="n"/>
      <c r="G103" s="22">
        <f>IF($F103="","",IFERROR(VLOOKUP($F103,'Listy'!$A$3:$B$8,2,FALSE),""))</f>
        <v/>
      </c>
      <c r="H103" s="11">
        <f>IF($C103="","",IFERROR(VLOOKUP($C103,'Pracownicy'!$A$10:$C$25,3,FALSE),""))</f>
        <v/>
      </c>
      <c r="I103" s="11">
        <f>IF(OR($E103="",$G103="",$H103=""),"",$E103*$G103*$H103)</f>
        <v/>
      </c>
      <c r="J103" s="10" t="n"/>
      <c r="K103" s="10" t="n"/>
    </row>
    <row r="104">
      <c r="A104" s="23" t="n"/>
      <c r="B104" s="23">
        <f>IF($A104="","",$A104-WEEKDAY($A104,2)+1)</f>
        <v/>
      </c>
      <c r="C104" s="15" t="n"/>
      <c r="D104" s="15" t="n"/>
      <c r="E104" s="17" t="n"/>
      <c r="F104" s="15" t="n"/>
      <c r="G104" s="24">
        <f>IF($F104="","",IFERROR(VLOOKUP($F104,'Listy'!$A$3:$B$8,2,FALSE),""))</f>
        <v/>
      </c>
      <c r="H104" s="16">
        <f>IF($C104="","",IFERROR(VLOOKUP($C104,'Pracownicy'!$A$10:$C$25,3,FALSE),""))</f>
        <v/>
      </c>
      <c r="I104" s="16">
        <f>IF(OR($E104="",$G104="",$H104=""),"",$E104*$G104*$H104)</f>
        <v/>
      </c>
      <c r="J104" s="15" t="n"/>
      <c r="K104" s="15" t="n"/>
    </row>
    <row r="105">
      <c r="A105" s="21" t="n"/>
      <c r="B105" s="21">
        <f>IF($A105="","",$A105-WEEKDAY($A105,2)+1)</f>
        <v/>
      </c>
      <c r="C105" s="10" t="n"/>
      <c r="D105" s="10" t="n"/>
      <c r="E105" s="12" t="n"/>
      <c r="F105" s="10" t="n"/>
      <c r="G105" s="22">
        <f>IF($F105="","",IFERROR(VLOOKUP($F105,'Listy'!$A$3:$B$8,2,FALSE),""))</f>
        <v/>
      </c>
      <c r="H105" s="11">
        <f>IF($C105="","",IFERROR(VLOOKUP($C105,'Pracownicy'!$A$10:$C$25,3,FALSE),""))</f>
        <v/>
      </c>
      <c r="I105" s="11">
        <f>IF(OR($E105="",$G105="",$H105=""),"",$E105*$G105*$H105)</f>
        <v/>
      </c>
      <c r="J105" s="10" t="n"/>
      <c r="K105" s="10" t="n"/>
    </row>
    <row r="106">
      <c r="A106" s="23" t="n"/>
      <c r="B106" s="23">
        <f>IF($A106="","",$A106-WEEKDAY($A106,2)+1)</f>
        <v/>
      </c>
      <c r="C106" s="15" t="n"/>
      <c r="D106" s="15" t="n"/>
      <c r="E106" s="17" t="n"/>
      <c r="F106" s="15" t="n"/>
      <c r="G106" s="24">
        <f>IF($F106="","",IFERROR(VLOOKUP($F106,'Listy'!$A$3:$B$8,2,FALSE),""))</f>
        <v/>
      </c>
      <c r="H106" s="16">
        <f>IF($C106="","",IFERROR(VLOOKUP($C106,'Pracownicy'!$A$10:$C$25,3,FALSE),""))</f>
        <v/>
      </c>
      <c r="I106" s="16">
        <f>IF(OR($E106="",$G106="",$H106=""),"",$E106*$G106*$H106)</f>
        <v/>
      </c>
      <c r="J106" s="15" t="n"/>
      <c r="K106" s="15" t="n"/>
    </row>
    <row r="107">
      <c r="A107" s="21" t="n"/>
      <c r="B107" s="21">
        <f>IF($A107="","",$A107-WEEKDAY($A107,2)+1)</f>
        <v/>
      </c>
      <c r="C107" s="10" t="n"/>
      <c r="D107" s="10" t="n"/>
      <c r="E107" s="12" t="n"/>
      <c r="F107" s="10" t="n"/>
      <c r="G107" s="22">
        <f>IF($F107="","",IFERROR(VLOOKUP($F107,'Listy'!$A$3:$B$8,2,FALSE),""))</f>
        <v/>
      </c>
      <c r="H107" s="11">
        <f>IF($C107="","",IFERROR(VLOOKUP($C107,'Pracownicy'!$A$10:$C$25,3,FALSE),""))</f>
        <v/>
      </c>
      <c r="I107" s="11">
        <f>IF(OR($E107="",$G107="",$H107=""),"",$E107*$G107*$H107)</f>
        <v/>
      </c>
      <c r="J107" s="10" t="n"/>
      <c r="K107" s="10" t="n"/>
    </row>
    <row r="108">
      <c r="A108" s="23" t="n"/>
      <c r="B108" s="23">
        <f>IF($A108="","",$A108-WEEKDAY($A108,2)+1)</f>
        <v/>
      </c>
      <c r="C108" s="15" t="n"/>
      <c r="D108" s="15" t="n"/>
      <c r="E108" s="17" t="n"/>
      <c r="F108" s="15" t="n"/>
      <c r="G108" s="24">
        <f>IF($F108="","",IFERROR(VLOOKUP($F108,'Listy'!$A$3:$B$8,2,FALSE),""))</f>
        <v/>
      </c>
      <c r="H108" s="16">
        <f>IF($C108="","",IFERROR(VLOOKUP($C108,'Pracownicy'!$A$10:$C$25,3,FALSE),""))</f>
        <v/>
      </c>
      <c r="I108" s="16">
        <f>IF(OR($E108="",$G108="",$H108=""),"",$E108*$G108*$H108)</f>
        <v/>
      </c>
      <c r="J108" s="15" t="n"/>
      <c r="K108" s="15" t="n"/>
    </row>
    <row r="109">
      <c r="A109" s="21" t="n"/>
      <c r="B109" s="21">
        <f>IF($A109="","",$A109-WEEKDAY($A109,2)+1)</f>
        <v/>
      </c>
      <c r="C109" s="10" t="n"/>
      <c r="D109" s="10" t="n"/>
      <c r="E109" s="12" t="n"/>
      <c r="F109" s="10" t="n"/>
      <c r="G109" s="22">
        <f>IF($F109="","",IFERROR(VLOOKUP($F109,'Listy'!$A$3:$B$8,2,FALSE),""))</f>
        <v/>
      </c>
      <c r="H109" s="11">
        <f>IF($C109="","",IFERROR(VLOOKUP($C109,'Pracownicy'!$A$10:$C$25,3,FALSE),""))</f>
        <v/>
      </c>
      <c r="I109" s="11">
        <f>IF(OR($E109="",$G109="",$H109=""),"",$E109*$G109*$H109)</f>
        <v/>
      </c>
      <c r="J109" s="10" t="n"/>
      <c r="K109" s="10" t="n"/>
    </row>
    <row r="110">
      <c r="A110" s="23" t="n"/>
      <c r="B110" s="23">
        <f>IF($A110="","",$A110-WEEKDAY($A110,2)+1)</f>
        <v/>
      </c>
      <c r="C110" s="15" t="n"/>
      <c r="D110" s="15" t="n"/>
      <c r="E110" s="17" t="n"/>
      <c r="F110" s="15" t="n"/>
      <c r="G110" s="24">
        <f>IF($F110="","",IFERROR(VLOOKUP($F110,'Listy'!$A$3:$B$8,2,FALSE),""))</f>
        <v/>
      </c>
      <c r="H110" s="16">
        <f>IF($C110="","",IFERROR(VLOOKUP($C110,'Pracownicy'!$A$10:$C$25,3,FALSE),""))</f>
        <v/>
      </c>
      <c r="I110" s="16">
        <f>IF(OR($E110="",$G110="",$H110=""),"",$E110*$G110*$H110)</f>
        <v/>
      </c>
      <c r="J110" s="15" t="n"/>
      <c r="K110" s="15" t="n"/>
    </row>
    <row r="111">
      <c r="A111" s="21" t="n"/>
      <c r="B111" s="21">
        <f>IF($A111="","",$A111-WEEKDAY($A111,2)+1)</f>
        <v/>
      </c>
      <c r="C111" s="10" t="n"/>
      <c r="D111" s="10" t="n"/>
      <c r="E111" s="12" t="n"/>
      <c r="F111" s="10" t="n"/>
      <c r="G111" s="22">
        <f>IF($F111="","",IFERROR(VLOOKUP($F111,'Listy'!$A$3:$B$8,2,FALSE),""))</f>
        <v/>
      </c>
      <c r="H111" s="11">
        <f>IF($C111="","",IFERROR(VLOOKUP($C111,'Pracownicy'!$A$10:$C$25,3,FALSE),""))</f>
        <v/>
      </c>
      <c r="I111" s="11">
        <f>IF(OR($E111="",$G111="",$H111=""),"",$E111*$G111*$H111)</f>
        <v/>
      </c>
      <c r="J111" s="10" t="n"/>
      <c r="K111" s="10" t="n"/>
    </row>
    <row r="112">
      <c r="A112" s="23" t="n"/>
      <c r="B112" s="23">
        <f>IF($A112="","",$A112-WEEKDAY($A112,2)+1)</f>
        <v/>
      </c>
      <c r="C112" s="15" t="n"/>
      <c r="D112" s="15" t="n"/>
      <c r="E112" s="17" t="n"/>
      <c r="F112" s="15" t="n"/>
      <c r="G112" s="24">
        <f>IF($F112="","",IFERROR(VLOOKUP($F112,'Listy'!$A$3:$B$8,2,FALSE),""))</f>
        <v/>
      </c>
      <c r="H112" s="16">
        <f>IF($C112="","",IFERROR(VLOOKUP($C112,'Pracownicy'!$A$10:$C$25,3,FALSE),""))</f>
        <v/>
      </c>
      <c r="I112" s="16">
        <f>IF(OR($E112="",$G112="",$H112=""),"",$E112*$G112*$H112)</f>
        <v/>
      </c>
      <c r="J112" s="15" t="n"/>
      <c r="K112" s="15" t="n"/>
    </row>
    <row r="113">
      <c r="A113" s="21" t="n"/>
      <c r="B113" s="21">
        <f>IF($A113="","",$A113-WEEKDAY($A113,2)+1)</f>
        <v/>
      </c>
      <c r="C113" s="10" t="n"/>
      <c r="D113" s="10" t="n"/>
      <c r="E113" s="12" t="n"/>
      <c r="F113" s="10" t="n"/>
      <c r="G113" s="22">
        <f>IF($F113="","",IFERROR(VLOOKUP($F113,'Listy'!$A$3:$B$8,2,FALSE),""))</f>
        <v/>
      </c>
      <c r="H113" s="11">
        <f>IF($C113="","",IFERROR(VLOOKUP($C113,'Pracownicy'!$A$10:$C$25,3,FALSE),""))</f>
        <v/>
      </c>
      <c r="I113" s="11">
        <f>IF(OR($E113="",$G113="",$H113=""),"",$E113*$G113*$H113)</f>
        <v/>
      </c>
      <c r="J113" s="10" t="n"/>
      <c r="K113" s="10" t="n"/>
    </row>
    <row r="114">
      <c r="A114" s="23" t="n"/>
      <c r="B114" s="23">
        <f>IF($A114="","",$A114-WEEKDAY($A114,2)+1)</f>
        <v/>
      </c>
      <c r="C114" s="15" t="n"/>
      <c r="D114" s="15" t="n"/>
      <c r="E114" s="17" t="n"/>
      <c r="F114" s="15" t="n"/>
      <c r="G114" s="24">
        <f>IF($F114="","",IFERROR(VLOOKUP($F114,'Listy'!$A$3:$B$8,2,FALSE),""))</f>
        <v/>
      </c>
      <c r="H114" s="16">
        <f>IF($C114="","",IFERROR(VLOOKUP($C114,'Pracownicy'!$A$10:$C$25,3,FALSE),""))</f>
        <v/>
      </c>
      <c r="I114" s="16">
        <f>IF(OR($E114="",$G114="",$H114=""),"",$E114*$G114*$H114)</f>
        <v/>
      </c>
      <c r="J114" s="15" t="n"/>
      <c r="K114" s="15" t="n"/>
    </row>
    <row r="115">
      <c r="A115" s="21" t="n"/>
      <c r="B115" s="21">
        <f>IF($A115="","",$A115-WEEKDAY($A115,2)+1)</f>
        <v/>
      </c>
      <c r="C115" s="10" t="n"/>
      <c r="D115" s="10" t="n"/>
      <c r="E115" s="12" t="n"/>
      <c r="F115" s="10" t="n"/>
      <c r="G115" s="22">
        <f>IF($F115="","",IFERROR(VLOOKUP($F115,'Listy'!$A$3:$B$8,2,FALSE),""))</f>
        <v/>
      </c>
      <c r="H115" s="11">
        <f>IF($C115="","",IFERROR(VLOOKUP($C115,'Pracownicy'!$A$10:$C$25,3,FALSE),""))</f>
        <v/>
      </c>
      <c r="I115" s="11">
        <f>IF(OR($E115="",$G115="",$H115=""),"",$E115*$G115*$H115)</f>
        <v/>
      </c>
      <c r="J115" s="10" t="n"/>
      <c r="K115" s="10" t="n"/>
    </row>
    <row r="116">
      <c r="A116" s="23" t="n"/>
      <c r="B116" s="23">
        <f>IF($A116="","",$A116-WEEKDAY($A116,2)+1)</f>
        <v/>
      </c>
      <c r="C116" s="15" t="n"/>
      <c r="D116" s="15" t="n"/>
      <c r="E116" s="17" t="n"/>
      <c r="F116" s="15" t="n"/>
      <c r="G116" s="24">
        <f>IF($F116="","",IFERROR(VLOOKUP($F116,'Listy'!$A$3:$B$8,2,FALSE),""))</f>
        <v/>
      </c>
      <c r="H116" s="16">
        <f>IF($C116="","",IFERROR(VLOOKUP($C116,'Pracownicy'!$A$10:$C$25,3,FALSE),""))</f>
        <v/>
      </c>
      <c r="I116" s="16">
        <f>IF(OR($E116="",$G116="",$H116=""),"",$E116*$G116*$H116)</f>
        <v/>
      </c>
      <c r="J116" s="15" t="n"/>
      <c r="K116" s="15" t="n"/>
    </row>
    <row r="117">
      <c r="A117" s="21" t="n"/>
      <c r="B117" s="21">
        <f>IF($A117="","",$A117-WEEKDAY($A117,2)+1)</f>
        <v/>
      </c>
      <c r="C117" s="10" t="n"/>
      <c r="D117" s="10" t="n"/>
      <c r="E117" s="12" t="n"/>
      <c r="F117" s="10" t="n"/>
      <c r="G117" s="22">
        <f>IF($F117="","",IFERROR(VLOOKUP($F117,'Listy'!$A$3:$B$8,2,FALSE),""))</f>
        <v/>
      </c>
      <c r="H117" s="11">
        <f>IF($C117="","",IFERROR(VLOOKUP($C117,'Pracownicy'!$A$10:$C$25,3,FALSE),""))</f>
        <v/>
      </c>
      <c r="I117" s="11">
        <f>IF(OR($E117="",$G117="",$H117=""),"",$E117*$G117*$H117)</f>
        <v/>
      </c>
      <c r="J117" s="10" t="n"/>
      <c r="K117" s="10" t="n"/>
    </row>
    <row r="118">
      <c r="A118" s="23" t="n"/>
      <c r="B118" s="23">
        <f>IF($A118="","",$A118-WEEKDAY($A118,2)+1)</f>
        <v/>
      </c>
      <c r="C118" s="15" t="n"/>
      <c r="D118" s="15" t="n"/>
      <c r="E118" s="17" t="n"/>
      <c r="F118" s="15" t="n"/>
      <c r="G118" s="24">
        <f>IF($F118="","",IFERROR(VLOOKUP($F118,'Listy'!$A$3:$B$8,2,FALSE),""))</f>
        <v/>
      </c>
      <c r="H118" s="16">
        <f>IF($C118="","",IFERROR(VLOOKUP($C118,'Pracownicy'!$A$10:$C$25,3,FALSE),""))</f>
        <v/>
      </c>
      <c r="I118" s="16">
        <f>IF(OR($E118="",$G118="",$H118=""),"",$E118*$G118*$H118)</f>
        <v/>
      </c>
      <c r="J118" s="15" t="n"/>
      <c r="K118" s="15" t="n"/>
    </row>
    <row r="119">
      <c r="A119" s="21" t="n"/>
      <c r="B119" s="21">
        <f>IF($A119="","",$A119-WEEKDAY($A119,2)+1)</f>
        <v/>
      </c>
      <c r="C119" s="10" t="n"/>
      <c r="D119" s="10" t="n"/>
      <c r="E119" s="12" t="n"/>
      <c r="F119" s="10" t="n"/>
      <c r="G119" s="22">
        <f>IF($F119="","",IFERROR(VLOOKUP($F119,'Listy'!$A$3:$B$8,2,FALSE),""))</f>
        <v/>
      </c>
      <c r="H119" s="11">
        <f>IF($C119="","",IFERROR(VLOOKUP($C119,'Pracownicy'!$A$10:$C$25,3,FALSE),""))</f>
        <v/>
      </c>
      <c r="I119" s="11">
        <f>IF(OR($E119="",$G119="",$H119=""),"",$E119*$G119*$H119)</f>
        <v/>
      </c>
      <c r="J119" s="10" t="n"/>
      <c r="K119" s="10" t="n"/>
    </row>
    <row r="120">
      <c r="A120" s="23" t="n"/>
      <c r="B120" s="23">
        <f>IF($A120="","",$A120-WEEKDAY($A120,2)+1)</f>
        <v/>
      </c>
      <c r="C120" s="15" t="n"/>
      <c r="D120" s="15" t="n"/>
      <c r="E120" s="17" t="n"/>
      <c r="F120" s="15" t="n"/>
      <c r="G120" s="24">
        <f>IF($F120="","",IFERROR(VLOOKUP($F120,'Listy'!$A$3:$B$8,2,FALSE),""))</f>
        <v/>
      </c>
      <c r="H120" s="16">
        <f>IF($C120="","",IFERROR(VLOOKUP($C120,'Pracownicy'!$A$10:$C$25,3,FALSE),""))</f>
        <v/>
      </c>
      <c r="I120" s="16">
        <f>IF(OR($E120="",$G120="",$H120=""),"",$E120*$G120*$H120)</f>
        <v/>
      </c>
      <c r="J120" s="15" t="n"/>
      <c r="K120" s="15" t="n"/>
    </row>
    <row r="121">
      <c r="A121" s="21" t="n"/>
      <c r="B121" s="21">
        <f>IF($A121="","",$A121-WEEKDAY($A121,2)+1)</f>
        <v/>
      </c>
      <c r="C121" s="10" t="n"/>
      <c r="D121" s="10" t="n"/>
      <c r="E121" s="12" t="n"/>
      <c r="F121" s="10" t="n"/>
      <c r="G121" s="22">
        <f>IF($F121="","",IFERROR(VLOOKUP($F121,'Listy'!$A$3:$B$8,2,FALSE),""))</f>
        <v/>
      </c>
      <c r="H121" s="11">
        <f>IF($C121="","",IFERROR(VLOOKUP($C121,'Pracownicy'!$A$10:$C$25,3,FALSE),""))</f>
        <v/>
      </c>
      <c r="I121" s="11">
        <f>IF(OR($E121="",$G121="",$H121=""),"",$E121*$G121*$H121)</f>
        <v/>
      </c>
      <c r="J121" s="10" t="n"/>
      <c r="K121" s="10" t="n"/>
    </row>
    <row r="122">
      <c r="A122" s="23" t="n"/>
      <c r="B122" s="23">
        <f>IF($A122="","",$A122-WEEKDAY($A122,2)+1)</f>
        <v/>
      </c>
      <c r="C122" s="15" t="n"/>
      <c r="D122" s="15" t="n"/>
      <c r="E122" s="17" t="n"/>
      <c r="F122" s="15" t="n"/>
      <c r="G122" s="24">
        <f>IF($F122="","",IFERROR(VLOOKUP($F122,'Listy'!$A$3:$B$8,2,FALSE),""))</f>
        <v/>
      </c>
      <c r="H122" s="16">
        <f>IF($C122="","",IFERROR(VLOOKUP($C122,'Pracownicy'!$A$10:$C$25,3,FALSE),""))</f>
        <v/>
      </c>
      <c r="I122" s="16">
        <f>IF(OR($E122="",$G122="",$H122=""),"",$E122*$G122*$H122)</f>
        <v/>
      </c>
      <c r="J122" s="15" t="n"/>
      <c r="K122" s="15" t="n"/>
    </row>
    <row r="123">
      <c r="A123" s="21" t="n"/>
      <c r="B123" s="21">
        <f>IF($A123="","",$A123-WEEKDAY($A123,2)+1)</f>
        <v/>
      </c>
      <c r="C123" s="10" t="n"/>
      <c r="D123" s="10" t="n"/>
      <c r="E123" s="12" t="n"/>
      <c r="F123" s="10" t="n"/>
      <c r="G123" s="22">
        <f>IF($F123="","",IFERROR(VLOOKUP($F123,'Listy'!$A$3:$B$8,2,FALSE),""))</f>
        <v/>
      </c>
      <c r="H123" s="11">
        <f>IF($C123="","",IFERROR(VLOOKUP($C123,'Pracownicy'!$A$10:$C$25,3,FALSE),""))</f>
        <v/>
      </c>
      <c r="I123" s="11">
        <f>IF(OR($E123="",$G123="",$H123=""),"",$E123*$G123*$H123)</f>
        <v/>
      </c>
      <c r="J123" s="10" t="n"/>
      <c r="K123" s="10" t="n"/>
    </row>
    <row r="124">
      <c r="A124" s="23" t="n"/>
      <c r="B124" s="23">
        <f>IF($A124="","",$A124-WEEKDAY($A124,2)+1)</f>
        <v/>
      </c>
      <c r="C124" s="15" t="n"/>
      <c r="D124" s="15" t="n"/>
      <c r="E124" s="17" t="n"/>
      <c r="F124" s="15" t="n"/>
      <c r="G124" s="24">
        <f>IF($F124="","",IFERROR(VLOOKUP($F124,'Listy'!$A$3:$B$8,2,FALSE),""))</f>
        <v/>
      </c>
      <c r="H124" s="16">
        <f>IF($C124="","",IFERROR(VLOOKUP($C124,'Pracownicy'!$A$10:$C$25,3,FALSE),""))</f>
        <v/>
      </c>
      <c r="I124" s="16">
        <f>IF(OR($E124="",$G124="",$H124=""),"",$E124*$G124*$H124)</f>
        <v/>
      </c>
      <c r="J124" s="15" t="n"/>
      <c r="K124" s="15" t="n"/>
    </row>
    <row r="125">
      <c r="A125" s="21" t="n"/>
      <c r="B125" s="21">
        <f>IF($A125="","",$A125-WEEKDAY($A125,2)+1)</f>
        <v/>
      </c>
      <c r="C125" s="10" t="n"/>
      <c r="D125" s="10" t="n"/>
      <c r="E125" s="12" t="n"/>
      <c r="F125" s="10" t="n"/>
      <c r="G125" s="22">
        <f>IF($F125="","",IFERROR(VLOOKUP($F125,'Listy'!$A$3:$B$8,2,FALSE),""))</f>
        <v/>
      </c>
      <c r="H125" s="11">
        <f>IF($C125="","",IFERROR(VLOOKUP($C125,'Pracownicy'!$A$10:$C$25,3,FALSE),""))</f>
        <v/>
      </c>
      <c r="I125" s="11">
        <f>IF(OR($E125="",$G125="",$H125=""),"",$E125*$G125*$H125)</f>
        <v/>
      </c>
      <c r="J125" s="10" t="n"/>
      <c r="K125" s="10" t="n"/>
    </row>
    <row r="126">
      <c r="A126" s="23" t="n"/>
      <c r="B126" s="23">
        <f>IF($A126="","",$A126-WEEKDAY($A126,2)+1)</f>
        <v/>
      </c>
      <c r="C126" s="15" t="n"/>
      <c r="D126" s="15" t="n"/>
      <c r="E126" s="17" t="n"/>
      <c r="F126" s="15" t="n"/>
      <c r="G126" s="24">
        <f>IF($F126="","",IFERROR(VLOOKUP($F126,'Listy'!$A$3:$B$8,2,FALSE),""))</f>
        <v/>
      </c>
      <c r="H126" s="16">
        <f>IF($C126="","",IFERROR(VLOOKUP($C126,'Pracownicy'!$A$10:$C$25,3,FALSE),""))</f>
        <v/>
      </c>
      <c r="I126" s="16">
        <f>IF(OR($E126="",$G126="",$H126=""),"",$E126*$G126*$H126)</f>
        <v/>
      </c>
      <c r="J126" s="15" t="n"/>
      <c r="K126" s="15" t="n"/>
    </row>
    <row r="127">
      <c r="A127" s="21" t="n"/>
      <c r="B127" s="21">
        <f>IF($A127="","",$A127-WEEKDAY($A127,2)+1)</f>
        <v/>
      </c>
      <c r="C127" s="10" t="n"/>
      <c r="D127" s="10" t="n"/>
      <c r="E127" s="12" t="n"/>
      <c r="F127" s="10" t="n"/>
      <c r="G127" s="22">
        <f>IF($F127="","",IFERROR(VLOOKUP($F127,'Listy'!$A$3:$B$8,2,FALSE),""))</f>
        <v/>
      </c>
      <c r="H127" s="11">
        <f>IF($C127="","",IFERROR(VLOOKUP($C127,'Pracownicy'!$A$10:$C$25,3,FALSE),""))</f>
        <v/>
      </c>
      <c r="I127" s="11">
        <f>IF(OR($E127="",$G127="",$H127=""),"",$E127*$G127*$H127)</f>
        <v/>
      </c>
      <c r="J127" s="10" t="n"/>
      <c r="K127" s="10" t="n"/>
    </row>
    <row r="128">
      <c r="A128" s="23" t="n"/>
      <c r="B128" s="23">
        <f>IF($A128="","",$A128-WEEKDAY($A128,2)+1)</f>
        <v/>
      </c>
      <c r="C128" s="15" t="n"/>
      <c r="D128" s="15" t="n"/>
      <c r="E128" s="17" t="n"/>
      <c r="F128" s="15" t="n"/>
      <c r="G128" s="24">
        <f>IF($F128="","",IFERROR(VLOOKUP($F128,'Listy'!$A$3:$B$8,2,FALSE),""))</f>
        <v/>
      </c>
      <c r="H128" s="16">
        <f>IF($C128="","",IFERROR(VLOOKUP($C128,'Pracownicy'!$A$10:$C$25,3,FALSE),""))</f>
        <v/>
      </c>
      <c r="I128" s="16">
        <f>IF(OR($E128="",$G128="",$H128=""),"",$E128*$G128*$H128)</f>
        <v/>
      </c>
      <c r="J128" s="15" t="n"/>
      <c r="K128" s="15" t="n"/>
    </row>
    <row r="129">
      <c r="A129" s="21" t="n"/>
      <c r="B129" s="21">
        <f>IF($A129="","",$A129-WEEKDAY($A129,2)+1)</f>
        <v/>
      </c>
      <c r="C129" s="10" t="n"/>
      <c r="D129" s="10" t="n"/>
      <c r="E129" s="12" t="n"/>
      <c r="F129" s="10" t="n"/>
      <c r="G129" s="22">
        <f>IF($F129="","",IFERROR(VLOOKUP($F129,'Listy'!$A$3:$B$8,2,FALSE),""))</f>
        <v/>
      </c>
      <c r="H129" s="11">
        <f>IF($C129="","",IFERROR(VLOOKUP($C129,'Pracownicy'!$A$10:$C$25,3,FALSE),""))</f>
        <v/>
      </c>
      <c r="I129" s="11">
        <f>IF(OR($E129="",$G129="",$H129=""),"",$E129*$G129*$H129)</f>
        <v/>
      </c>
      <c r="J129" s="10" t="n"/>
      <c r="K129" s="10" t="n"/>
    </row>
    <row r="130">
      <c r="A130" s="23" t="n"/>
      <c r="B130" s="23">
        <f>IF($A130="","",$A130-WEEKDAY($A130,2)+1)</f>
        <v/>
      </c>
      <c r="C130" s="15" t="n"/>
      <c r="D130" s="15" t="n"/>
      <c r="E130" s="17" t="n"/>
      <c r="F130" s="15" t="n"/>
      <c r="G130" s="24">
        <f>IF($F130="","",IFERROR(VLOOKUP($F130,'Listy'!$A$3:$B$8,2,FALSE),""))</f>
        <v/>
      </c>
      <c r="H130" s="16">
        <f>IF($C130="","",IFERROR(VLOOKUP($C130,'Pracownicy'!$A$10:$C$25,3,FALSE),""))</f>
        <v/>
      </c>
      <c r="I130" s="16">
        <f>IF(OR($E130="",$G130="",$H130=""),"",$E130*$G130*$H130)</f>
        <v/>
      </c>
      <c r="J130" s="15" t="n"/>
      <c r="K130" s="15" t="n"/>
    </row>
    <row r="131">
      <c r="A131" s="21" t="n"/>
      <c r="B131" s="21">
        <f>IF($A131="","",$A131-WEEKDAY($A131,2)+1)</f>
        <v/>
      </c>
      <c r="C131" s="10" t="n"/>
      <c r="D131" s="10" t="n"/>
      <c r="E131" s="12" t="n"/>
      <c r="F131" s="10" t="n"/>
      <c r="G131" s="22">
        <f>IF($F131="","",IFERROR(VLOOKUP($F131,'Listy'!$A$3:$B$8,2,FALSE),""))</f>
        <v/>
      </c>
      <c r="H131" s="11">
        <f>IF($C131="","",IFERROR(VLOOKUP($C131,'Pracownicy'!$A$10:$C$25,3,FALSE),""))</f>
        <v/>
      </c>
      <c r="I131" s="11">
        <f>IF(OR($E131="",$G131="",$H131=""),"",$E131*$G131*$H131)</f>
        <v/>
      </c>
      <c r="J131" s="10" t="n"/>
      <c r="K131" s="10" t="n"/>
    </row>
    <row r="132">
      <c r="A132" s="23" t="n"/>
      <c r="B132" s="23">
        <f>IF($A132="","",$A132-WEEKDAY($A132,2)+1)</f>
        <v/>
      </c>
      <c r="C132" s="15" t="n"/>
      <c r="D132" s="15" t="n"/>
      <c r="E132" s="17" t="n"/>
      <c r="F132" s="15" t="n"/>
      <c r="G132" s="24">
        <f>IF($F132="","",IFERROR(VLOOKUP($F132,'Listy'!$A$3:$B$8,2,FALSE),""))</f>
        <v/>
      </c>
      <c r="H132" s="16">
        <f>IF($C132="","",IFERROR(VLOOKUP($C132,'Pracownicy'!$A$10:$C$25,3,FALSE),""))</f>
        <v/>
      </c>
      <c r="I132" s="16">
        <f>IF(OR($E132="",$G132="",$H132=""),"",$E132*$G132*$H132)</f>
        <v/>
      </c>
      <c r="J132" s="15" t="n"/>
      <c r="K132" s="15" t="n"/>
    </row>
    <row r="133">
      <c r="A133" s="21" t="n"/>
      <c r="B133" s="21">
        <f>IF($A133="","",$A133-WEEKDAY($A133,2)+1)</f>
        <v/>
      </c>
      <c r="C133" s="10" t="n"/>
      <c r="D133" s="10" t="n"/>
      <c r="E133" s="12" t="n"/>
      <c r="F133" s="10" t="n"/>
      <c r="G133" s="22">
        <f>IF($F133="","",IFERROR(VLOOKUP($F133,'Listy'!$A$3:$B$8,2,FALSE),""))</f>
        <v/>
      </c>
      <c r="H133" s="11">
        <f>IF($C133="","",IFERROR(VLOOKUP($C133,'Pracownicy'!$A$10:$C$25,3,FALSE),""))</f>
        <v/>
      </c>
      <c r="I133" s="11">
        <f>IF(OR($E133="",$G133="",$H133=""),"",$E133*$G133*$H133)</f>
        <v/>
      </c>
      <c r="J133" s="10" t="n"/>
      <c r="K133" s="10" t="n"/>
    </row>
    <row r="134">
      <c r="A134" s="23" t="n"/>
      <c r="B134" s="23">
        <f>IF($A134="","",$A134-WEEKDAY($A134,2)+1)</f>
        <v/>
      </c>
      <c r="C134" s="15" t="n"/>
      <c r="D134" s="15" t="n"/>
      <c r="E134" s="17" t="n"/>
      <c r="F134" s="15" t="n"/>
      <c r="G134" s="24">
        <f>IF($F134="","",IFERROR(VLOOKUP($F134,'Listy'!$A$3:$B$8,2,FALSE),""))</f>
        <v/>
      </c>
      <c r="H134" s="16">
        <f>IF($C134="","",IFERROR(VLOOKUP($C134,'Pracownicy'!$A$10:$C$25,3,FALSE),""))</f>
        <v/>
      </c>
      <c r="I134" s="16">
        <f>IF(OR($E134="",$G134="",$H134=""),"",$E134*$G134*$H134)</f>
        <v/>
      </c>
      <c r="J134" s="15" t="n"/>
      <c r="K134" s="15" t="n"/>
    </row>
    <row r="135">
      <c r="A135" s="21" t="n"/>
      <c r="B135" s="21">
        <f>IF($A135="","",$A135-WEEKDAY($A135,2)+1)</f>
        <v/>
      </c>
      <c r="C135" s="10" t="n"/>
      <c r="D135" s="10" t="n"/>
      <c r="E135" s="12" t="n"/>
      <c r="F135" s="10" t="n"/>
      <c r="G135" s="22">
        <f>IF($F135="","",IFERROR(VLOOKUP($F135,'Listy'!$A$3:$B$8,2,FALSE),""))</f>
        <v/>
      </c>
      <c r="H135" s="11">
        <f>IF($C135="","",IFERROR(VLOOKUP($C135,'Pracownicy'!$A$10:$C$25,3,FALSE),""))</f>
        <v/>
      </c>
      <c r="I135" s="11">
        <f>IF(OR($E135="",$G135="",$H135=""),"",$E135*$G135*$H135)</f>
        <v/>
      </c>
      <c r="J135" s="10" t="n"/>
      <c r="K135" s="10" t="n"/>
    </row>
    <row r="136">
      <c r="A136" s="23" t="n"/>
      <c r="B136" s="23">
        <f>IF($A136="","",$A136-WEEKDAY($A136,2)+1)</f>
        <v/>
      </c>
      <c r="C136" s="15" t="n"/>
      <c r="D136" s="15" t="n"/>
      <c r="E136" s="17" t="n"/>
      <c r="F136" s="15" t="n"/>
      <c r="G136" s="24">
        <f>IF($F136="","",IFERROR(VLOOKUP($F136,'Listy'!$A$3:$B$8,2,FALSE),""))</f>
        <v/>
      </c>
      <c r="H136" s="16">
        <f>IF($C136="","",IFERROR(VLOOKUP($C136,'Pracownicy'!$A$10:$C$25,3,FALSE),""))</f>
        <v/>
      </c>
      <c r="I136" s="16">
        <f>IF(OR($E136="",$G136="",$H136=""),"",$E136*$G136*$H136)</f>
        <v/>
      </c>
      <c r="J136" s="15" t="n"/>
      <c r="K136" s="15" t="n"/>
    </row>
    <row r="137">
      <c r="A137" s="21" t="n"/>
      <c r="B137" s="21">
        <f>IF($A137="","",$A137-WEEKDAY($A137,2)+1)</f>
        <v/>
      </c>
      <c r="C137" s="10" t="n"/>
      <c r="D137" s="10" t="n"/>
      <c r="E137" s="12" t="n"/>
      <c r="F137" s="10" t="n"/>
      <c r="G137" s="22">
        <f>IF($F137="","",IFERROR(VLOOKUP($F137,'Listy'!$A$3:$B$8,2,FALSE),""))</f>
        <v/>
      </c>
      <c r="H137" s="11">
        <f>IF($C137="","",IFERROR(VLOOKUP($C137,'Pracownicy'!$A$10:$C$25,3,FALSE),""))</f>
        <v/>
      </c>
      <c r="I137" s="11">
        <f>IF(OR($E137="",$G137="",$H137=""),"",$E137*$G137*$H137)</f>
        <v/>
      </c>
      <c r="J137" s="10" t="n"/>
      <c r="K137" s="10" t="n"/>
    </row>
    <row r="138">
      <c r="A138" s="23" t="n"/>
      <c r="B138" s="23">
        <f>IF($A138="","",$A138-WEEKDAY($A138,2)+1)</f>
        <v/>
      </c>
      <c r="C138" s="15" t="n"/>
      <c r="D138" s="15" t="n"/>
      <c r="E138" s="17" t="n"/>
      <c r="F138" s="15" t="n"/>
      <c r="G138" s="24">
        <f>IF($F138="","",IFERROR(VLOOKUP($F138,'Listy'!$A$3:$B$8,2,FALSE),""))</f>
        <v/>
      </c>
      <c r="H138" s="16">
        <f>IF($C138="","",IFERROR(VLOOKUP($C138,'Pracownicy'!$A$10:$C$25,3,FALSE),""))</f>
        <v/>
      </c>
      <c r="I138" s="16">
        <f>IF(OR($E138="",$G138="",$H138=""),"",$E138*$G138*$H138)</f>
        <v/>
      </c>
      <c r="J138" s="15" t="n"/>
      <c r="K138" s="15" t="n"/>
    </row>
    <row r="139">
      <c r="A139" s="21" t="n"/>
      <c r="B139" s="21">
        <f>IF($A139="","",$A139-WEEKDAY($A139,2)+1)</f>
        <v/>
      </c>
      <c r="C139" s="10" t="n"/>
      <c r="D139" s="10" t="n"/>
      <c r="E139" s="12" t="n"/>
      <c r="F139" s="10" t="n"/>
      <c r="G139" s="22">
        <f>IF($F139="","",IFERROR(VLOOKUP($F139,'Listy'!$A$3:$B$8,2,FALSE),""))</f>
        <v/>
      </c>
      <c r="H139" s="11">
        <f>IF($C139="","",IFERROR(VLOOKUP($C139,'Pracownicy'!$A$10:$C$25,3,FALSE),""))</f>
        <v/>
      </c>
      <c r="I139" s="11">
        <f>IF(OR($E139="",$G139="",$H139=""),"",$E139*$G139*$H139)</f>
        <v/>
      </c>
      <c r="J139" s="10" t="n"/>
      <c r="K139" s="10" t="n"/>
    </row>
    <row r="140">
      <c r="A140" s="23" t="n"/>
      <c r="B140" s="23">
        <f>IF($A140="","",$A140-WEEKDAY($A140,2)+1)</f>
        <v/>
      </c>
      <c r="C140" s="15" t="n"/>
      <c r="D140" s="15" t="n"/>
      <c r="E140" s="17" t="n"/>
      <c r="F140" s="15" t="n"/>
      <c r="G140" s="24">
        <f>IF($F140="","",IFERROR(VLOOKUP($F140,'Listy'!$A$3:$B$8,2,FALSE),""))</f>
        <v/>
      </c>
      <c r="H140" s="16">
        <f>IF($C140="","",IFERROR(VLOOKUP($C140,'Pracownicy'!$A$10:$C$25,3,FALSE),""))</f>
        <v/>
      </c>
      <c r="I140" s="16">
        <f>IF(OR($E140="",$G140="",$H140=""),"",$E140*$G140*$H140)</f>
        <v/>
      </c>
      <c r="J140" s="15" t="n"/>
      <c r="K140" s="15" t="n"/>
    </row>
    <row r="141">
      <c r="A141" s="21" t="n"/>
      <c r="B141" s="21">
        <f>IF($A141="","",$A141-WEEKDAY($A141,2)+1)</f>
        <v/>
      </c>
      <c r="C141" s="10" t="n"/>
      <c r="D141" s="10" t="n"/>
      <c r="E141" s="12" t="n"/>
      <c r="F141" s="10" t="n"/>
      <c r="G141" s="22">
        <f>IF($F141="","",IFERROR(VLOOKUP($F141,'Listy'!$A$3:$B$8,2,FALSE),""))</f>
        <v/>
      </c>
      <c r="H141" s="11">
        <f>IF($C141="","",IFERROR(VLOOKUP($C141,'Pracownicy'!$A$10:$C$25,3,FALSE),""))</f>
        <v/>
      </c>
      <c r="I141" s="11">
        <f>IF(OR($E141="",$G141="",$H141=""),"",$E141*$G141*$H141)</f>
        <v/>
      </c>
      <c r="J141" s="10" t="n"/>
      <c r="K141" s="10" t="n"/>
    </row>
    <row r="142">
      <c r="A142" s="23" t="n"/>
      <c r="B142" s="23">
        <f>IF($A142="","",$A142-WEEKDAY($A142,2)+1)</f>
        <v/>
      </c>
      <c r="C142" s="15" t="n"/>
      <c r="D142" s="15" t="n"/>
      <c r="E142" s="17" t="n"/>
      <c r="F142" s="15" t="n"/>
      <c r="G142" s="24">
        <f>IF($F142="","",IFERROR(VLOOKUP($F142,'Listy'!$A$3:$B$8,2,FALSE),""))</f>
        <v/>
      </c>
      <c r="H142" s="16">
        <f>IF($C142="","",IFERROR(VLOOKUP($C142,'Pracownicy'!$A$10:$C$25,3,FALSE),""))</f>
        <v/>
      </c>
      <c r="I142" s="16">
        <f>IF(OR($E142="",$G142="",$H142=""),"",$E142*$G142*$H142)</f>
        <v/>
      </c>
      <c r="J142" s="15" t="n"/>
      <c r="K142" s="15" t="n"/>
    </row>
    <row r="143">
      <c r="A143" s="21" t="n"/>
      <c r="B143" s="21">
        <f>IF($A143="","",$A143-WEEKDAY($A143,2)+1)</f>
        <v/>
      </c>
      <c r="C143" s="10" t="n"/>
      <c r="D143" s="10" t="n"/>
      <c r="E143" s="12" t="n"/>
      <c r="F143" s="10" t="n"/>
      <c r="G143" s="22">
        <f>IF($F143="","",IFERROR(VLOOKUP($F143,'Listy'!$A$3:$B$8,2,FALSE),""))</f>
        <v/>
      </c>
      <c r="H143" s="11">
        <f>IF($C143="","",IFERROR(VLOOKUP($C143,'Pracownicy'!$A$10:$C$25,3,FALSE),""))</f>
        <v/>
      </c>
      <c r="I143" s="11">
        <f>IF(OR($E143="",$G143="",$H143=""),"",$E143*$G143*$H143)</f>
        <v/>
      </c>
      <c r="J143" s="10" t="n"/>
      <c r="K143" s="10" t="n"/>
    </row>
    <row r="144">
      <c r="A144" s="23" t="n"/>
      <c r="B144" s="23">
        <f>IF($A144="","",$A144-WEEKDAY($A144,2)+1)</f>
        <v/>
      </c>
      <c r="C144" s="15" t="n"/>
      <c r="D144" s="15" t="n"/>
      <c r="E144" s="17" t="n"/>
      <c r="F144" s="15" t="n"/>
      <c r="G144" s="24">
        <f>IF($F144="","",IFERROR(VLOOKUP($F144,'Listy'!$A$3:$B$8,2,FALSE),""))</f>
        <v/>
      </c>
      <c r="H144" s="16">
        <f>IF($C144="","",IFERROR(VLOOKUP($C144,'Pracownicy'!$A$10:$C$25,3,FALSE),""))</f>
        <v/>
      </c>
      <c r="I144" s="16">
        <f>IF(OR($E144="",$G144="",$H144=""),"",$E144*$G144*$H144)</f>
        <v/>
      </c>
      <c r="J144" s="15" t="n"/>
      <c r="K144" s="15" t="n"/>
    </row>
    <row r="145">
      <c r="A145" s="21" t="n"/>
      <c r="B145" s="21">
        <f>IF($A145="","",$A145-WEEKDAY($A145,2)+1)</f>
        <v/>
      </c>
      <c r="C145" s="10" t="n"/>
      <c r="D145" s="10" t="n"/>
      <c r="E145" s="12" t="n"/>
      <c r="F145" s="10" t="n"/>
      <c r="G145" s="22">
        <f>IF($F145="","",IFERROR(VLOOKUP($F145,'Listy'!$A$3:$B$8,2,FALSE),""))</f>
        <v/>
      </c>
      <c r="H145" s="11">
        <f>IF($C145="","",IFERROR(VLOOKUP($C145,'Pracownicy'!$A$10:$C$25,3,FALSE),""))</f>
        <v/>
      </c>
      <c r="I145" s="11">
        <f>IF(OR($E145="",$G145="",$H145=""),"",$E145*$G145*$H145)</f>
        <v/>
      </c>
      <c r="J145" s="10" t="n"/>
      <c r="K145" s="10" t="n"/>
    </row>
    <row r="146">
      <c r="A146" s="23" t="n"/>
      <c r="B146" s="23">
        <f>IF($A146="","",$A146-WEEKDAY($A146,2)+1)</f>
        <v/>
      </c>
      <c r="C146" s="15" t="n"/>
      <c r="D146" s="15" t="n"/>
      <c r="E146" s="17" t="n"/>
      <c r="F146" s="15" t="n"/>
      <c r="G146" s="24">
        <f>IF($F146="","",IFERROR(VLOOKUP($F146,'Listy'!$A$3:$B$8,2,FALSE),""))</f>
        <v/>
      </c>
      <c r="H146" s="16">
        <f>IF($C146="","",IFERROR(VLOOKUP($C146,'Pracownicy'!$A$10:$C$25,3,FALSE),""))</f>
        <v/>
      </c>
      <c r="I146" s="16">
        <f>IF(OR($E146="",$G146="",$H146=""),"",$E146*$G146*$H146)</f>
        <v/>
      </c>
      <c r="J146" s="15" t="n"/>
      <c r="K146" s="15" t="n"/>
    </row>
    <row r="147">
      <c r="A147" s="21" t="n"/>
      <c r="B147" s="21">
        <f>IF($A147="","",$A147-WEEKDAY($A147,2)+1)</f>
        <v/>
      </c>
      <c r="C147" s="10" t="n"/>
      <c r="D147" s="10" t="n"/>
      <c r="E147" s="12" t="n"/>
      <c r="F147" s="10" t="n"/>
      <c r="G147" s="22">
        <f>IF($F147="","",IFERROR(VLOOKUP($F147,'Listy'!$A$3:$B$8,2,FALSE),""))</f>
        <v/>
      </c>
      <c r="H147" s="11">
        <f>IF($C147="","",IFERROR(VLOOKUP($C147,'Pracownicy'!$A$10:$C$25,3,FALSE),""))</f>
        <v/>
      </c>
      <c r="I147" s="11">
        <f>IF(OR($E147="",$G147="",$H147=""),"",$E147*$G147*$H147)</f>
        <v/>
      </c>
      <c r="J147" s="10" t="n"/>
      <c r="K147" s="10" t="n"/>
    </row>
    <row r="148">
      <c r="A148" s="23" t="n"/>
      <c r="B148" s="23">
        <f>IF($A148="","",$A148-WEEKDAY($A148,2)+1)</f>
        <v/>
      </c>
      <c r="C148" s="15" t="n"/>
      <c r="D148" s="15" t="n"/>
      <c r="E148" s="17" t="n"/>
      <c r="F148" s="15" t="n"/>
      <c r="G148" s="24">
        <f>IF($F148="","",IFERROR(VLOOKUP($F148,'Listy'!$A$3:$B$8,2,FALSE),""))</f>
        <v/>
      </c>
      <c r="H148" s="16">
        <f>IF($C148="","",IFERROR(VLOOKUP($C148,'Pracownicy'!$A$10:$C$25,3,FALSE),""))</f>
        <v/>
      </c>
      <c r="I148" s="16">
        <f>IF(OR($E148="",$G148="",$H148=""),"",$E148*$G148*$H148)</f>
        <v/>
      </c>
      <c r="J148" s="15" t="n"/>
      <c r="K148" s="15" t="n"/>
    </row>
    <row r="149">
      <c r="A149" s="21" t="n"/>
      <c r="B149" s="21">
        <f>IF($A149="","",$A149-WEEKDAY($A149,2)+1)</f>
        <v/>
      </c>
      <c r="C149" s="10" t="n"/>
      <c r="D149" s="10" t="n"/>
      <c r="E149" s="12" t="n"/>
      <c r="F149" s="10" t="n"/>
      <c r="G149" s="22">
        <f>IF($F149="","",IFERROR(VLOOKUP($F149,'Listy'!$A$3:$B$8,2,FALSE),""))</f>
        <v/>
      </c>
      <c r="H149" s="11">
        <f>IF($C149="","",IFERROR(VLOOKUP($C149,'Pracownicy'!$A$10:$C$25,3,FALSE),""))</f>
        <v/>
      </c>
      <c r="I149" s="11">
        <f>IF(OR($E149="",$G149="",$H149=""),"",$E149*$G149*$H149)</f>
        <v/>
      </c>
      <c r="J149" s="10" t="n"/>
      <c r="K149" s="10" t="n"/>
    </row>
    <row r="150">
      <c r="A150" s="23" t="n"/>
      <c r="B150" s="23">
        <f>IF($A150="","",$A150-WEEKDAY($A150,2)+1)</f>
        <v/>
      </c>
      <c r="C150" s="15" t="n"/>
      <c r="D150" s="15" t="n"/>
      <c r="E150" s="17" t="n"/>
      <c r="F150" s="15" t="n"/>
      <c r="G150" s="24">
        <f>IF($F150="","",IFERROR(VLOOKUP($F150,'Listy'!$A$3:$B$8,2,FALSE),""))</f>
        <v/>
      </c>
      <c r="H150" s="16">
        <f>IF($C150="","",IFERROR(VLOOKUP($C150,'Pracownicy'!$A$10:$C$25,3,FALSE),""))</f>
        <v/>
      </c>
      <c r="I150" s="16">
        <f>IF(OR($E150="",$G150="",$H150=""),"",$E150*$G150*$H150)</f>
        <v/>
      </c>
      <c r="J150" s="15" t="n"/>
      <c r="K150" s="15" t="n"/>
    </row>
  </sheetData>
  <conditionalFormatting sqref="A10:K150">
    <cfRule type="expression" priority="1" dxfId="2">
      <formula>$J10='Listy'!$D$4</formula>
    </cfRule>
    <cfRule type="expression" priority="2" dxfId="1">
      <formula>$J10='Listy'!$D$3</formula>
    </cfRule>
    <cfRule type="expression" priority="3" dxfId="3">
      <formula>$J10='Listy'!$D$5</formula>
    </cfRule>
  </conditionalFormatting>
  <dataValidations count="4">
    <dataValidation sqref="C10:C150" showDropDown="0" showInputMessage="0" showErrorMessage="1" allowBlank="1" type="list">
      <formula1>'Pracownicy'!$A$10:$A$25</formula1>
    </dataValidation>
    <dataValidation sqref="D10:D150" showDropDown="0" showInputMessage="0" showErrorMessage="1" allowBlank="1" type="list">
      <formula1>'Listy'!$C$3:$C$7</formula1>
    </dataValidation>
    <dataValidation sqref="F10:F150" showDropDown="0" showInputMessage="0" showErrorMessage="1" allowBlank="1" type="list">
      <formula1>'Listy'!$A$3:$A$5</formula1>
    </dataValidation>
    <dataValidation sqref="J10:J150" showDropDown="0" showInputMessage="0" showErrorMessage="1" allowBlank="1" type="list">
      <formula1>'Listy'!$D$3:$D$5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</cols>
  <sheetData>
    <row r="1" ht="26" customHeight="1">
      <c r="A1" s="1" t="inlineStr">
        <is>
          <t>OVERIX · Rejestr nadgodzin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Zatwierdzone godziny wg tygodnia</t>
        </is>
      </c>
    </row>
    <row r="4">
      <c r="A4" s="5" t="inlineStr">
        <is>
          <t>Wpisz poniedziałek pierwszego tygodnia, a osiem kolumn się dostosuje. Tylko zatwierdzone wiersze.</t>
        </is>
      </c>
    </row>
    <row r="5"/>
    <row r="6">
      <c r="A6" s="6" t="inlineStr">
        <is>
          <t>Pierwszy tydzień</t>
        </is>
      </c>
      <c r="B6" s="25" t="n">
        <v>46265</v>
      </c>
    </row>
    <row r="7"/>
    <row r="8"/>
    <row r="9" ht="20" customHeight="1">
      <c r="A9" s="9" t="inlineStr">
        <is>
          <t>Pracownik</t>
        </is>
      </c>
      <c r="B9" s="9" t="inlineStr">
        <is>
          <t>Tydzień 1</t>
        </is>
      </c>
      <c r="C9" s="9" t="inlineStr">
        <is>
          <t>Tydzień 2</t>
        </is>
      </c>
      <c r="D9" s="9" t="inlineStr">
        <is>
          <t>Tydzień 3</t>
        </is>
      </c>
      <c r="E9" s="9" t="inlineStr">
        <is>
          <t>Tydzień 4</t>
        </is>
      </c>
      <c r="F9" s="9" t="inlineStr">
        <is>
          <t>Tydzień 5</t>
        </is>
      </c>
      <c r="G9" s="9" t="inlineStr">
        <is>
          <t>Tydzień 6</t>
        </is>
      </c>
      <c r="H9" s="9" t="inlineStr">
        <is>
          <t>Tydzień 7</t>
        </is>
      </c>
      <c r="I9" s="9" t="inlineStr">
        <is>
          <t>Tydzień 8</t>
        </is>
      </c>
      <c r="J9" s="9" t="inlineStr">
        <is>
          <t>Suma</t>
        </is>
      </c>
    </row>
    <row r="10">
      <c r="A10" s="26" t="inlineStr">
        <is>
          <t>Początek tygodnia</t>
        </is>
      </c>
      <c r="B10" s="25">
        <f>$B$6+0</f>
        <v/>
      </c>
      <c r="C10" s="25">
        <f>$B$6+7</f>
        <v/>
      </c>
      <c r="D10" s="25">
        <f>$B$6+14</f>
        <v/>
      </c>
      <c r="E10" s="25">
        <f>$B$6+21</f>
        <v/>
      </c>
      <c r="F10" s="25">
        <f>$B$6+28</f>
        <v/>
      </c>
      <c r="G10" s="25">
        <f>$B$6+35</f>
        <v/>
      </c>
      <c r="H10" s="25">
        <f>$B$6+42</f>
        <v/>
      </c>
      <c r="I10" s="25">
        <f>$B$6+49</f>
        <v/>
      </c>
    </row>
    <row r="11">
      <c r="A11" s="10">
        <f>IF('Pracownicy'!$A10="","",'Pracownicy'!$A10)</f>
        <v/>
      </c>
      <c r="B11" s="12">
        <f>IF($A11="","",SUMIFS('Rejestr'!$E:$E,'Rejestr'!$C:$C,$A11,'Rejestr'!$B:$B,B$10,'Rejestr'!$J:$J,'Listy'!$D$4))</f>
        <v/>
      </c>
      <c r="C11" s="12">
        <f>IF($A11="","",SUMIFS('Rejestr'!$E:$E,'Rejestr'!$C:$C,$A11,'Rejestr'!$B:$B,C$10,'Rejestr'!$J:$J,'Listy'!$D$4))</f>
        <v/>
      </c>
      <c r="D11" s="12">
        <f>IF($A11="","",SUMIFS('Rejestr'!$E:$E,'Rejestr'!$C:$C,$A11,'Rejestr'!$B:$B,D$10,'Rejestr'!$J:$J,'Listy'!$D$4))</f>
        <v/>
      </c>
      <c r="E11" s="12">
        <f>IF($A11="","",SUMIFS('Rejestr'!$E:$E,'Rejestr'!$C:$C,$A11,'Rejestr'!$B:$B,E$10,'Rejestr'!$J:$J,'Listy'!$D$4))</f>
        <v/>
      </c>
      <c r="F11" s="12">
        <f>IF($A11="","",SUMIFS('Rejestr'!$E:$E,'Rejestr'!$C:$C,$A11,'Rejestr'!$B:$B,F$10,'Rejestr'!$J:$J,'Listy'!$D$4))</f>
        <v/>
      </c>
      <c r="G11" s="12">
        <f>IF($A11="","",SUMIFS('Rejestr'!$E:$E,'Rejestr'!$C:$C,$A11,'Rejestr'!$B:$B,G$10,'Rejestr'!$J:$J,'Listy'!$D$4))</f>
        <v/>
      </c>
      <c r="H11" s="12">
        <f>IF($A11="","",SUMIFS('Rejestr'!$E:$E,'Rejestr'!$C:$C,$A11,'Rejestr'!$B:$B,H$10,'Rejestr'!$J:$J,'Listy'!$D$4))</f>
        <v/>
      </c>
      <c r="I11" s="12">
        <f>IF($A11="","",SUMIFS('Rejestr'!$E:$E,'Rejestr'!$C:$C,$A11,'Rejestr'!$B:$B,I$10,'Rejestr'!$J:$J,'Listy'!$D$4))</f>
        <v/>
      </c>
      <c r="J11" s="12">
        <f>IF($A11="","",SUM($B11:$I11))</f>
        <v/>
      </c>
    </row>
    <row r="12">
      <c r="A12" s="15">
        <f>IF('Pracownicy'!$A11="","",'Pracownicy'!$A11)</f>
        <v/>
      </c>
      <c r="B12" s="17">
        <f>IF($A12="","",SUMIFS('Rejestr'!$E:$E,'Rejestr'!$C:$C,$A12,'Rejestr'!$B:$B,B$10,'Rejestr'!$J:$J,'Listy'!$D$4))</f>
        <v/>
      </c>
      <c r="C12" s="17">
        <f>IF($A12="","",SUMIFS('Rejestr'!$E:$E,'Rejestr'!$C:$C,$A12,'Rejestr'!$B:$B,C$10,'Rejestr'!$J:$J,'Listy'!$D$4))</f>
        <v/>
      </c>
      <c r="D12" s="17">
        <f>IF($A12="","",SUMIFS('Rejestr'!$E:$E,'Rejestr'!$C:$C,$A12,'Rejestr'!$B:$B,D$10,'Rejestr'!$J:$J,'Listy'!$D$4))</f>
        <v/>
      </c>
      <c r="E12" s="17">
        <f>IF($A12="","",SUMIFS('Rejestr'!$E:$E,'Rejestr'!$C:$C,$A12,'Rejestr'!$B:$B,E$10,'Rejestr'!$J:$J,'Listy'!$D$4))</f>
        <v/>
      </c>
      <c r="F12" s="17">
        <f>IF($A12="","",SUMIFS('Rejestr'!$E:$E,'Rejestr'!$C:$C,$A12,'Rejestr'!$B:$B,F$10,'Rejestr'!$J:$J,'Listy'!$D$4))</f>
        <v/>
      </c>
      <c r="G12" s="17">
        <f>IF($A12="","",SUMIFS('Rejestr'!$E:$E,'Rejestr'!$C:$C,$A12,'Rejestr'!$B:$B,G$10,'Rejestr'!$J:$J,'Listy'!$D$4))</f>
        <v/>
      </c>
      <c r="H12" s="17">
        <f>IF($A12="","",SUMIFS('Rejestr'!$E:$E,'Rejestr'!$C:$C,$A12,'Rejestr'!$B:$B,H$10,'Rejestr'!$J:$J,'Listy'!$D$4))</f>
        <v/>
      </c>
      <c r="I12" s="17">
        <f>IF($A12="","",SUMIFS('Rejestr'!$E:$E,'Rejestr'!$C:$C,$A12,'Rejestr'!$B:$B,I$10,'Rejestr'!$J:$J,'Listy'!$D$4))</f>
        <v/>
      </c>
      <c r="J12" s="17">
        <f>IF($A12="","",SUM($B12:$I12))</f>
        <v/>
      </c>
    </row>
    <row r="13">
      <c r="A13" s="10">
        <f>IF('Pracownicy'!$A12="","",'Pracownicy'!$A12)</f>
        <v/>
      </c>
      <c r="B13" s="12">
        <f>IF($A13="","",SUMIFS('Rejestr'!$E:$E,'Rejestr'!$C:$C,$A13,'Rejestr'!$B:$B,B$10,'Rejestr'!$J:$J,'Listy'!$D$4))</f>
        <v/>
      </c>
      <c r="C13" s="12">
        <f>IF($A13="","",SUMIFS('Rejestr'!$E:$E,'Rejestr'!$C:$C,$A13,'Rejestr'!$B:$B,C$10,'Rejestr'!$J:$J,'Listy'!$D$4))</f>
        <v/>
      </c>
      <c r="D13" s="12">
        <f>IF($A13="","",SUMIFS('Rejestr'!$E:$E,'Rejestr'!$C:$C,$A13,'Rejestr'!$B:$B,D$10,'Rejestr'!$J:$J,'Listy'!$D$4))</f>
        <v/>
      </c>
      <c r="E13" s="12">
        <f>IF($A13="","",SUMIFS('Rejestr'!$E:$E,'Rejestr'!$C:$C,$A13,'Rejestr'!$B:$B,E$10,'Rejestr'!$J:$J,'Listy'!$D$4))</f>
        <v/>
      </c>
      <c r="F13" s="12">
        <f>IF($A13="","",SUMIFS('Rejestr'!$E:$E,'Rejestr'!$C:$C,$A13,'Rejestr'!$B:$B,F$10,'Rejestr'!$J:$J,'Listy'!$D$4))</f>
        <v/>
      </c>
      <c r="G13" s="12">
        <f>IF($A13="","",SUMIFS('Rejestr'!$E:$E,'Rejestr'!$C:$C,$A13,'Rejestr'!$B:$B,G$10,'Rejestr'!$J:$J,'Listy'!$D$4))</f>
        <v/>
      </c>
      <c r="H13" s="12">
        <f>IF($A13="","",SUMIFS('Rejestr'!$E:$E,'Rejestr'!$C:$C,$A13,'Rejestr'!$B:$B,H$10,'Rejestr'!$J:$J,'Listy'!$D$4))</f>
        <v/>
      </c>
      <c r="I13" s="12">
        <f>IF($A13="","",SUMIFS('Rejestr'!$E:$E,'Rejestr'!$C:$C,$A13,'Rejestr'!$B:$B,I$10,'Rejestr'!$J:$J,'Listy'!$D$4))</f>
        <v/>
      </c>
      <c r="J13" s="12">
        <f>IF($A13="","",SUM($B13:$I13))</f>
        <v/>
      </c>
    </row>
    <row r="14">
      <c r="A14" s="15">
        <f>IF('Pracownicy'!$A13="","",'Pracownicy'!$A13)</f>
        <v/>
      </c>
      <c r="B14" s="17">
        <f>IF($A14="","",SUMIFS('Rejestr'!$E:$E,'Rejestr'!$C:$C,$A14,'Rejestr'!$B:$B,B$10,'Rejestr'!$J:$J,'Listy'!$D$4))</f>
        <v/>
      </c>
      <c r="C14" s="17">
        <f>IF($A14="","",SUMIFS('Rejestr'!$E:$E,'Rejestr'!$C:$C,$A14,'Rejestr'!$B:$B,C$10,'Rejestr'!$J:$J,'Listy'!$D$4))</f>
        <v/>
      </c>
      <c r="D14" s="17">
        <f>IF($A14="","",SUMIFS('Rejestr'!$E:$E,'Rejestr'!$C:$C,$A14,'Rejestr'!$B:$B,D$10,'Rejestr'!$J:$J,'Listy'!$D$4))</f>
        <v/>
      </c>
      <c r="E14" s="17">
        <f>IF($A14="","",SUMIFS('Rejestr'!$E:$E,'Rejestr'!$C:$C,$A14,'Rejestr'!$B:$B,E$10,'Rejestr'!$J:$J,'Listy'!$D$4))</f>
        <v/>
      </c>
      <c r="F14" s="17">
        <f>IF($A14="","",SUMIFS('Rejestr'!$E:$E,'Rejestr'!$C:$C,$A14,'Rejestr'!$B:$B,F$10,'Rejestr'!$J:$J,'Listy'!$D$4))</f>
        <v/>
      </c>
      <c r="G14" s="17">
        <f>IF($A14="","",SUMIFS('Rejestr'!$E:$E,'Rejestr'!$C:$C,$A14,'Rejestr'!$B:$B,G$10,'Rejestr'!$J:$J,'Listy'!$D$4))</f>
        <v/>
      </c>
      <c r="H14" s="17">
        <f>IF($A14="","",SUMIFS('Rejestr'!$E:$E,'Rejestr'!$C:$C,$A14,'Rejestr'!$B:$B,H$10,'Rejestr'!$J:$J,'Listy'!$D$4))</f>
        <v/>
      </c>
      <c r="I14" s="17">
        <f>IF($A14="","",SUMIFS('Rejestr'!$E:$E,'Rejestr'!$C:$C,$A14,'Rejestr'!$B:$B,I$10,'Rejestr'!$J:$J,'Listy'!$D$4))</f>
        <v/>
      </c>
      <c r="J14" s="17">
        <f>IF($A14="","",SUM($B14:$I14))</f>
        <v/>
      </c>
    </row>
    <row r="15">
      <c r="A15" s="10">
        <f>IF('Pracownicy'!$A14="","",'Pracownicy'!$A14)</f>
        <v/>
      </c>
      <c r="B15" s="12">
        <f>IF($A15="","",SUMIFS('Rejestr'!$E:$E,'Rejestr'!$C:$C,$A15,'Rejestr'!$B:$B,B$10,'Rejestr'!$J:$J,'Listy'!$D$4))</f>
        <v/>
      </c>
      <c r="C15" s="12">
        <f>IF($A15="","",SUMIFS('Rejestr'!$E:$E,'Rejestr'!$C:$C,$A15,'Rejestr'!$B:$B,C$10,'Rejestr'!$J:$J,'Listy'!$D$4))</f>
        <v/>
      </c>
      <c r="D15" s="12">
        <f>IF($A15="","",SUMIFS('Rejestr'!$E:$E,'Rejestr'!$C:$C,$A15,'Rejestr'!$B:$B,D$10,'Rejestr'!$J:$J,'Listy'!$D$4))</f>
        <v/>
      </c>
      <c r="E15" s="12">
        <f>IF($A15="","",SUMIFS('Rejestr'!$E:$E,'Rejestr'!$C:$C,$A15,'Rejestr'!$B:$B,E$10,'Rejestr'!$J:$J,'Listy'!$D$4))</f>
        <v/>
      </c>
      <c r="F15" s="12">
        <f>IF($A15="","",SUMIFS('Rejestr'!$E:$E,'Rejestr'!$C:$C,$A15,'Rejestr'!$B:$B,F$10,'Rejestr'!$J:$J,'Listy'!$D$4))</f>
        <v/>
      </c>
      <c r="G15" s="12">
        <f>IF($A15="","",SUMIFS('Rejestr'!$E:$E,'Rejestr'!$C:$C,$A15,'Rejestr'!$B:$B,G$10,'Rejestr'!$J:$J,'Listy'!$D$4))</f>
        <v/>
      </c>
      <c r="H15" s="12">
        <f>IF($A15="","",SUMIFS('Rejestr'!$E:$E,'Rejestr'!$C:$C,$A15,'Rejestr'!$B:$B,H$10,'Rejestr'!$J:$J,'Listy'!$D$4))</f>
        <v/>
      </c>
      <c r="I15" s="12">
        <f>IF($A15="","",SUMIFS('Rejestr'!$E:$E,'Rejestr'!$C:$C,$A15,'Rejestr'!$B:$B,I$10,'Rejestr'!$J:$J,'Listy'!$D$4))</f>
        <v/>
      </c>
      <c r="J15" s="12">
        <f>IF($A15="","",SUM($B15:$I15))</f>
        <v/>
      </c>
    </row>
    <row r="16">
      <c r="A16" s="15">
        <f>IF('Pracownicy'!$A15="","",'Pracownicy'!$A15)</f>
        <v/>
      </c>
      <c r="B16" s="17">
        <f>IF($A16="","",SUMIFS('Rejestr'!$E:$E,'Rejestr'!$C:$C,$A16,'Rejestr'!$B:$B,B$10,'Rejestr'!$J:$J,'Listy'!$D$4))</f>
        <v/>
      </c>
      <c r="C16" s="17">
        <f>IF($A16="","",SUMIFS('Rejestr'!$E:$E,'Rejestr'!$C:$C,$A16,'Rejestr'!$B:$B,C$10,'Rejestr'!$J:$J,'Listy'!$D$4))</f>
        <v/>
      </c>
      <c r="D16" s="17">
        <f>IF($A16="","",SUMIFS('Rejestr'!$E:$E,'Rejestr'!$C:$C,$A16,'Rejestr'!$B:$B,D$10,'Rejestr'!$J:$J,'Listy'!$D$4))</f>
        <v/>
      </c>
      <c r="E16" s="17">
        <f>IF($A16="","",SUMIFS('Rejestr'!$E:$E,'Rejestr'!$C:$C,$A16,'Rejestr'!$B:$B,E$10,'Rejestr'!$J:$J,'Listy'!$D$4))</f>
        <v/>
      </c>
      <c r="F16" s="17">
        <f>IF($A16="","",SUMIFS('Rejestr'!$E:$E,'Rejestr'!$C:$C,$A16,'Rejestr'!$B:$B,F$10,'Rejestr'!$J:$J,'Listy'!$D$4))</f>
        <v/>
      </c>
      <c r="G16" s="17">
        <f>IF($A16="","",SUMIFS('Rejestr'!$E:$E,'Rejestr'!$C:$C,$A16,'Rejestr'!$B:$B,G$10,'Rejestr'!$J:$J,'Listy'!$D$4))</f>
        <v/>
      </c>
      <c r="H16" s="17">
        <f>IF($A16="","",SUMIFS('Rejestr'!$E:$E,'Rejestr'!$C:$C,$A16,'Rejestr'!$B:$B,H$10,'Rejestr'!$J:$J,'Listy'!$D$4))</f>
        <v/>
      </c>
      <c r="I16" s="17">
        <f>IF($A16="","",SUMIFS('Rejestr'!$E:$E,'Rejestr'!$C:$C,$A16,'Rejestr'!$B:$B,I$10,'Rejestr'!$J:$J,'Listy'!$D$4))</f>
        <v/>
      </c>
      <c r="J16" s="17">
        <f>IF($A16="","",SUM($B16:$I16))</f>
        <v/>
      </c>
    </row>
    <row r="17">
      <c r="A17" s="10">
        <f>IF('Pracownicy'!$A16="","",'Pracownicy'!$A16)</f>
        <v/>
      </c>
      <c r="B17" s="12">
        <f>IF($A17="","",SUMIFS('Rejestr'!$E:$E,'Rejestr'!$C:$C,$A17,'Rejestr'!$B:$B,B$10,'Rejestr'!$J:$J,'Listy'!$D$4))</f>
        <v/>
      </c>
      <c r="C17" s="12">
        <f>IF($A17="","",SUMIFS('Rejestr'!$E:$E,'Rejestr'!$C:$C,$A17,'Rejestr'!$B:$B,C$10,'Rejestr'!$J:$J,'Listy'!$D$4))</f>
        <v/>
      </c>
      <c r="D17" s="12">
        <f>IF($A17="","",SUMIFS('Rejestr'!$E:$E,'Rejestr'!$C:$C,$A17,'Rejestr'!$B:$B,D$10,'Rejestr'!$J:$J,'Listy'!$D$4))</f>
        <v/>
      </c>
      <c r="E17" s="12">
        <f>IF($A17="","",SUMIFS('Rejestr'!$E:$E,'Rejestr'!$C:$C,$A17,'Rejestr'!$B:$B,E$10,'Rejestr'!$J:$J,'Listy'!$D$4))</f>
        <v/>
      </c>
      <c r="F17" s="12">
        <f>IF($A17="","",SUMIFS('Rejestr'!$E:$E,'Rejestr'!$C:$C,$A17,'Rejestr'!$B:$B,F$10,'Rejestr'!$J:$J,'Listy'!$D$4))</f>
        <v/>
      </c>
      <c r="G17" s="12">
        <f>IF($A17="","",SUMIFS('Rejestr'!$E:$E,'Rejestr'!$C:$C,$A17,'Rejestr'!$B:$B,G$10,'Rejestr'!$J:$J,'Listy'!$D$4))</f>
        <v/>
      </c>
      <c r="H17" s="12">
        <f>IF($A17="","",SUMIFS('Rejestr'!$E:$E,'Rejestr'!$C:$C,$A17,'Rejestr'!$B:$B,H$10,'Rejestr'!$J:$J,'Listy'!$D$4))</f>
        <v/>
      </c>
      <c r="I17" s="12">
        <f>IF($A17="","",SUMIFS('Rejestr'!$E:$E,'Rejestr'!$C:$C,$A17,'Rejestr'!$B:$B,I$10,'Rejestr'!$J:$J,'Listy'!$D$4))</f>
        <v/>
      </c>
      <c r="J17" s="12">
        <f>IF($A17="","",SUM($B17:$I17))</f>
        <v/>
      </c>
    </row>
    <row r="18">
      <c r="A18" s="15">
        <f>IF('Pracownicy'!$A17="","",'Pracownicy'!$A17)</f>
        <v/>
      </c>
      <c r="B18" s="17">
        <f>IF($A18="","",SUMIFS('Rejestr'!$E:$E,'Rejestr'!$C:$C,$A18,'Rejestr'!$B:$B,B$10,'Rejestr'!$J:$J,'Listy'!$D$4))</f>
        <v/>
      </c>
      <c r="C18" s="17">
        <f>IF($A18="","",SUMIFS('Rejestr'!$E:$E,'Rejestr'!$C:$C,$A18,'Rejestr'!$B:$B,C$10,'Rejestr'!$J:$J,'Listy'!$D$4))</f>
        <v/>
      </c>
      <c r="D18" s="17">
        <f>IF($A18="","",SUMIFS('Rejestr'!$E:$E,'Rejestr'!$C:$C,$A18,'Rejestr'!$B:$B,D$10,'Rejestr'!$J:$J,'Listy'!$D$4))</f>
        <v/>
      </c>
      <c r="E18" s="17">
        <f>IF($A18="","",SUMIFS('Rejestr'!$E:$E,'Rejestr'!$C:$C,$A18,'Rejestr'!$B:$B,E$10,'Rejestr'!$J:$J,'Listy'!$D$4))</f>
        <v/>
      </c>
      <c r="F18" s="17">
        <f>IF($A18="","",SUMIFS('Rejestr'!$E:$E,'Rejestr'!$C:$C,$A18,'Rejestr'!$B:$B,F$10,'Rejestr'!$J:$J,'Listy'!$D$4))</f>
        <v/>
      </c>
      <c r="G18" s="17">
        <f>IF($A18="","",SUMIFS('Rejestr'!$E:$E,'Rejestr'!$C:$C,$A18,'Rejestr'!$B:$B,G$10,'Rejestr'!$J:$J,'Listy'!$D$4))</f>
        <v/>
      </c>
      <c r="H18" s="17">
        <f>IF($A18="","",SUMIFS('Rejestr'!$E:$E,'Rejestr'!$C:$C,$A18,'Rejestr'!$B:$B,H$10,'Rejestr'!$J:$J,'Listy'!$D$4))</f>
        <v/>
      </c>
      <c r="I18" s="17">
        <f>IF($A18="","",SUMIFS('Rejestr'!$E:$E,'Rejestr'!$C:$C,$A18,'Rejestr'!$B:$B,I$10,'Rejestr'!$J:$J,'Listy'!$D$4))</f>
        <v/>
      </c>
      <c r="J18" s="17">
        <f>IF($A18="","",SUM($B18:$I18))</f>
        <v/>
      </c>
    </row>
    <row r="19">
      <c r="A19" s="10">
        <f>IF('Pracownicy'!$A18="","",'Pracownicy'!$A18)</f>
        <v/>
      </c>
      <c r="B19" s="12">
        <f>IF($A19="","",SUMIFS('Rejestr'!$E:$E,'Rejestr'!$C:$C,$A19,'Rejestr'!$B:$B,B$10,'Rejestr'!$J:$J,'Listy'!$D$4))</f>
        <v/>
      </c>
      <c r="C19" s="12">
        <f>IF($A19="","",SUMIFS('Rejestr'!$E:$E,'Rejestr'!$C:$C,$A19,'Rejestr'!$B:$B,C$10,'Rejestr'!$J:$J,'Listy'!$D$4))</f>
        <v/>
      </c>
      <c r="D19" s="12">
        <f>IF($A19="","",SUMIFS('Rejestr'!$E:$E,'Rejestr'!$C:$C,$A19,'Rejestr'!$B:$B,D$10,'Rejestr'!$J:$J,'Listy'!$D$4))</f>
        <v/>
      </c>
      <c r="E19" s="12">
        <f>IF($A19="","",SUMIFS('Rejestr'!$E:$E,'Rejestr'!$C:$C,$A19,'Rejestr'!$B:$B,E$10,'Rejestr'!$J:$J,'Listy'!$D$4))</f>
        <v/>
      </c>
      <c r="F19" s="12">
        <f>IF($A19="","",SUMIFS('Rejestr'!$E:$E,'Rejestr'!$C:$C,$A19,'Rejestr'!$B:$B,F$10,'Rejestr'!$J:$J,'Listy'!$D$4))</f>
        <v/>
      </c>
      <c r="G19" s="12">
        <f>IF($A19="","",SUMIFS('Rejestr'!$E:$E,'Rejestr'!$C:$C,$A19,'Rejestr'!$B:$B,G$10,'Rejestr'!$J:$J,'Listy'!$D$4))</f>
        <v/>
      </c>
      <c r="H19" s="12">
        <f>IF($A19="","",SUMIFS('Rejestr'!$E:$E,'Rejestr'!$C:$C,$A19,'Rejestr'!$B:$B,H$10,'Rejestr'!$J:$J,'Listy'!$D$4))</f>
        <v/>
      </c>
      <c r="I19" s="12">
        <f>IF($A19="","",SUMIFS('Rejestr'!$E:$E,'Rejestr'!$C:$C,$A19,'Rejestr'!$B:$B,I$10,'Rejestr'!$J:$J,'Listy'!$D$4))</f>
        <v/>
      </c>
      <c r="J19" s="12">
        <f>IF($A19="","",SUM($B19:$I19))</f>
        <v/>
      </c>
    </row>
    <row r="20">
      <c r="A20" s="15">
        <f>IF('Pracownicy'!$A19="","",'Pracownicy'!$A19)</f>
        <v/>
      </c>
      <c r="B20" s="17">
        <f>IF($A20="","",SUMIFS('Rejestr'!$E:$E,'Rejestr'!$C:$C,$A20,'Rejestr'!$B:$B,B$10,'Rejestr'!$J:$J,'Listy'!$D$4))</f>
        <v/>
      </c>
      <c r="C20" s="17">
        <f>IF($A20="","",SUMIFS('Rejestr'!$E:$E,'Rejestr'!$C:$C,$A20,'Rejestr'!$B:$B,C$10,'Rejestr'!$J:$J,'Listy'!$D$4))</f>
        <v/>
      </c>
      <c r="D20" s="17">
        <f>IF($A20="","",SUMIFS('Rejestr'!$E:$E,'Rejestr'!$C:$C,$A20,'Rejestr'!$B:$B,D$10,'Rejestr'!$J:$J,'Listy'!$D$4))</f>
        <v/>
      </c>
      <c r="E20" s="17">
        <f>IF($A20="","",SUMIFS('Rejestr'!$E:$E,'Rejestr'!$C:$C,$A20,'Rejestr'!$B:$B,E$10,'Rejestr'!$J:$J,'Listy'!$D$4))</f>
        <v/>
      </c>
      <c r="F20" s="17">
        <f>IF($A20="","",SUMIFS('Rejestr'!$E:$E,'Rejestr'!$C:$C,$A20,'Rejestr'!$B:$B,F$10,'Rejestr'!$J:$J,'Listy'!$D$4))</f>
        <v/>
      </c>
      <c r="G20" s="17">
        <f>IF($A20="","",SUMIFS('Rejestr'!$E:$E,'Rejestr'!$C:$C,$A20,'Rejestr'!$B:$B,G$10,'Rejestr'!$J:$J,'Listy'!$D$4))</f>
        <v/>
      </c>
      <c r="H20" s="17">
        <f>IF($A20="","",SUMIFS('Rejestr'!$E:$E,'Rejestr'!$C:$C,$A20,'Rejestr'!$B:$B,H$10,'Rejestr'!$J:$J,'Listy'!$D$4))</f>
        <v/>
      </c>
      <c r="I20" s="17">
        <f>IF($A20="","",SUMIFS('Rejestr'!$E:$E,'Rejestr'!$C:$C,$A20,'Rejestr'!$B:$B,I$10,'Rejestr'!$J:$J,'Listy'!$D$4))</f>
        <v/>
      </c>
      <c r="J20" s="17">
        <f>IF($A20="","",SUM($B20:$I20))</f>
        <v/>
      </c>
    </row>
    <row r="21">
      <c r="A21" s="10">
        <f>IF('Pracownicy'!$A20="","",'Pracownicy'!$A20)</f>
        <v/>
      </c>
      <c r="B21" s="12">
        <f>IF($A21="","",SUMIFS('Rejestr'!$E:$E,'Rejestr'!$C:$C,$A21,'Rejestr'!$B:$B,B$10,'Rejestr'!$J:$J,'Listy'!$D$4))</f>
        <v/>
      </c>
      <c r="C21" s="12">
        <f>IF($A21="","",SUMIFS('Rejestr'!$E:$E,'Rejestr'!$C:$C,$A21,'Rejestr'!$B:$B,C$10,'Rejestr'!$J:$J,'Listy'!$D$4))</f>
        <v/>
      </c>
      <c r="D21" s="12">
        <f>IF($A21="","",SUMIFS('Rejestr'!$E:$E,'Rejestr'!$C:$C,$A21,'Rejestr'!$B:$B,D$10,'Rejestr'!$J:$J,'Listy'!$D$4))</f>
        <v/>
      </c>
      <c r="E21" s="12">
        <f>IF($A21="","",SUMIFS('Rejestr'!$E:$E,'Rejestr'!$C:$C,$A21,'Rejestr'!$B:$B,E$10,'Rejestr'!$J:$J,'Listy'!$D$4))</f>
        <v/>
      </c>
      <c r="F21" s="12">
        <f>IF($A21="","",SUMIFS('Rejestr'!$E:$E,'Rejestr'!$C:$C,$A21,'Rejestr'!$B:$B,F$10,'Rejestr'!$J:$J,'Listy'!$D$4))</f>
        <v/>
      </c>
      <c r="G21" s="12">
        <f>IF($A21="","",SUMIFS('Rejestr'!$E:$E,'Rejestr'!$C:$C,$A21,'Rejestr'!$B:$B,G$10,'Rejestr'!$J:$J,'Listy'!$D$4))</f>
        <v/>
      </c>
      <c r="H21" s="12">
        <f>IF($A21="","",SUMIFS('Rejestr'!$E:$E,'Rejestr'!$C:$C,$A21,'Rejestr'!$B:$B,H$10,'Rejestr'!$J:$J,'Listy'!$D$4))</f>
        <v/>
      </c>
      <c r="I21" s="12">
        <f>IF($A21="","",SUMIFS('Rejestr'!$E:$E,'Rejestr'!$C:$C,$A21,'Rejestr'!$B:$B,I$10,'Rejestr'!$J:$J,'Listy'!$D$4))</f>
        <v/>
      </c>
      <c r="J21" s="12">
        <f>IF($A21="","",SUM($B21:$I21))</f>
        <v/>
      </c>
    </row>
    <row r="22">
      <c r="A22" s="15">
        <f>IF('Pracownicy'!$A21="","",'Pracownicy'!$A21)</f>
        <v/>
      </c>
      <c r="B22" s="17">
        <f>IF($A22="","",SUMIFS('Rejestr'!$E:$E,'Rejestr'!$C:$C,$A22,'Rejestr'!$B:$B,B$10,'Rejestr'!$J:$J,'Listy'!$D$4))</f>
        <v/>
      </c>
      <c r="C22" s="17">
        <f>IF($A22="","",SUMIFS('Rejestr'!$E:$E,'Rejestr'!$C:$C,$A22,'Rejestr'!$B:$B,C$10,'Rejestr'!$J:$J,'Listy'!$D$4))</f>
        <v/>
      </c>
      <c r="D22" s="17">
        <f>IF($A22="","",SUMIFS('Rejestr'!$E:$E,'Rejestr'!$C:$C,$A22,'Rejestr'!$B:$B,D$10,'Rejestr'!$J:$J,'Listy'!$D$4))</f>
        <v/>
      </c>
      <c r="E22" s="17">
        <f>IF($A22="","",SUMIFS('Rejestr'!$E:$E,'Rejestr'!$C:$C,$A22,'Rejestr'!$B:$B,E$10,'Rejestr'!$J:$J,'Listy'!$D$4))</f>
        <v/>
      </c>
      <c r="F22" s="17">
        <f>IF($A22="","",SUMIFS('Rejestr'!$E:$E,'Rejestr'!$C:$C,$A22,'Rejestr'!$B:$B,F$10,'Rejestr'!$J:$J,'Listy'!$D$4))</f>
        <v/>
      </c>
      <c r="G22" s="17">
        <f>IF($A22="","",SUMIFS('Rejestr'!$E:$E,'Rejestr'!$C:$C,$A22,'Rejestr'!$B:$B,G$10,'Rejestr'!$J:$J,'Listy'!$D$4))</f>
        <v/>
      </c>
      <c r="H22" s="17">
        <f>IF($A22="","",SUMIFS('Rejestr'!$E:$E,'Rejestr'!$C:$C,$A22,'Rejestr'!$B:$B,H$10,'Rejestr'!$J:$J,'Listy'!$D$4))</f>
        <v/>
      </c>
      <c r="I22" s="17">
        <f>IF($A22="","",SUMIFS('Rejestr'!$E:$E,'Rejestr'!$C:$C,$A22,'Rejestr'!$B:$B,I$10,'Rejestr'!$J:$J,'Listy'!$D$4))</f>
        <v/>
      </c>
      <c r="J22" s="17">
        <f>IF($A22="","",SUM($B22:$I22))</f>
        <v/>
      </c>
    </row>
    <row r="23">
      <c r="A23" s="10">
        <f>IF('Pracownicy'!$A22="","",'Pracownicy'!$A22)</f>
        <v/>
      </c>
      <c r="B23" s="12">
        <f>IF($A23="","",SUMIFS('Rejestr'!$E:$E,'Rejestr'!$C:$C,$A23,'Rejestr'!$B:$B,B$10,'Rejestr'!$J:$J,'Listy'!$D$4))</f>
        <v/>
      </c>
      <c r="C23" s="12">
        <f>IF($A23="","",SUMIFS('Rejestr'!$E:$E,'Rejestr'!$C:$C,$A23,'Rejestr'!$B:$B,C$10,'Rejestr'!$J:$J,'Listy'!$D$4))</f>
        <v/>
      </c>
      <c r="D23" s="12">
        <f>IF($A23="","",SUMIFS('Rejestr'!$E:$E,'Rejestr'!$C:$C,$A23,'Rejestr'!$B:$B,D$10,'Rejestr'!$J:$J,'Listy'!$D$4))</f>
        <v/>
      </c>
      <c r="E23" s="12">
        <f>IF($A23="","",SUMIFS('Rejestr'!$E:$E,'Rejestr'!$C:$C,$A23,'Rejestr'!$B:$B,E$10,'Rejestr'!$J:$J,'Listy'!$D$4))</f>
        <v/>
      </c>
      <c r="F23" s="12">
        <f>IF($A23="","",SUMIFS('Rejestr'!$E:$E,'Rejestr'!$C:$C,$A23,'Rejestr'!$B:$B,F$10,'Rejestr'!$J:$J,'Listy'!$D$4))</f>
        <v/>
      </c>
      <c r="G23" s="12">
        <f>IF($A23="","",SUMIFS('Rejestr'!$E:$E,'Rejestr'!$C:$C,$A23,'Rejestr'!$B:$B,G$10,'Rejestr'!$J:$J,'Listy'!$D$4))</f>
        <v/>
      </c>
      <c r="H23" s="12">
        <f>IF($A23="","",SUMIFS('Rejestr'!$E:$E,'Rejestr'!$C:$C,$A23,'Rejestr'!$B:$B,H$10,'Rejestr'!$J:$J,'Listy'!$D$4))</f>
        <v/>
      </c>
      <c r="I23" s="12">
        <f>IF($A23="","",SUMIFS('Rejestr'!$E:$E,'Rejestr'!$C:$C,$A23,'Rejestr'!$B:$B,I$10,'Rejestr'!$J:$J,'Listy'!$D$4))</f>
        <v/>
      </c>
      <c r="J23" s="12">
        <f>IF($A23="","",SUM($B23:$I23))</f>
        <v/>
      </c>
    </row>
    <row r="24">
      <c r="A24" s="15">
        <f>IF('Pracownicy'!$A23="","",'Pracownicy'!$A23)</f>
        <v/>
      </c>
      <c r="B24" s="17">
        <f>IF($A24="","",SUMIFS('Rejestr'!$E:$E,'Rejestr'!$C:$C,$A24,'Rejestr'!$B:$B,B$10,'Rejestr'!$J:$J,'Listy'!$D$4))</f>
        <v/>
      </c>
      <c r="C24" s="17">
        <f>IF($A24="","",SUMIFS('Rejestr'!$E:$E,'Rejestr'!$C:$C,$A24,'Rejestr'!$B:$B,C$10,'Rejestr'!$J:$J,'Listy'!$D$4))</f>
        <v/>
      </c>
      <c r="D24" s="17">
        <f>IF($A24="","",SUMIFS('Rejestr'!$E:$E,'Rejestr'!$C:$C,$A24,'Rejestr'!$B:$B,D$10,'Rejestr'!$J:$J,'Listy'!$D$4))</f>
        <v/>
      </c>
      <c r="E24" s="17">
        <f>IF($A24="","",SUMIFS('Rejestr'!$E:$E,'Rejestr'!$C:$C,$A24,'Rejestr'!$B:$B,E$10,'Rejestr'!$J:$J,'Listy'!$D$4))</f>
        <v/>
      </c>
      <c r="F24" s="17">
        <f>IF($A24="","",SUMIFS('Rejestr'!$E:$E,'Rejestr'!$C:$C,$A24,'Rejestr'!$B:$B,F$10,'Rejestr'!$J:$J,'Listy'!$D$4))</f>
        <v/>
      </c>
      <c r="G24" s="17">
        <f>IF($A24="","",SUMIFS('Rejestr'!$E:$E,'Rejestr'!$C:$C,$A24,'Rejestr'!$B:$B,G$10,'Rejestr'!$J:$J,'Listy'!$D$4))</f>
        <v/>
      </c>
      <c r="H24" s="17">
        <f>IF($A24="","",SUMIFS('Rejestr'!$E:$E,'Rejestr'!$C:$C,$A24,'Rejestr'!$B:$B,H$10,'Rejestr'!$J:$J,'Listy'!$D$4))</f>
        <v/>
      </c>
      <c r="I24" s="17">
        <f>IF($A24="","",SUMIFS('Rejestr'!$E:$E,'Rejestr'!$C:$C,$A24,'Rejestr'!$B:$B,I$10,'Rejestr'!$J:$J,'Listy'!$D$4))</f>
        <v/>
      </c>
      <c r="J24" s="17">
        <f>IF($A24="","",SUM($B24:$I24))</f>
        <v/>
      </c>
    </row>
    <row r="25">
      <c r="A25" s="10">
        <f>IF('Pracownicy'!$A24="","",'Pracownicy'!$A24)</f>
        <v/>
      </c>
      <c r="B25" s="12">
        <f>IF($A25="","",SUMIFS('Rejestr'!$E:$E,'Rejestr'!$C:$C,$A25,'Rejestr'!$B:$B,B$10,'Rejestr'!$J:$J,'Listy'!$D$4))</f>
        <v/>
      </c>
      <c r="C25" s="12">
        <f>IF($A25="","",SUMIFS('Rejestr'!$E:$E,'Rejestr'!$C:$C,$A25,'Rejestr'!$B:$B,C$10,'Rejestr'!$J:$J,'Listy'!$D$4))</f>
        <v/>
      </c>
      <c r="D25" s="12">
        <f>IF($A25="","",SUMIFS('Rejestr'!$E:$E,'Rejestr'!$C:$C,$A25,'Rejestr'!$B:$B,D$10,'Rejestr'!$J:$J,'Listy'!$D$4))</f>
        <v/>
      </c>
      <c r="E25" s="12">
        <f>IF($A25="","",SUMIFS('Rejestr'!$E:$E,'Rejestr'!$C:$C,$A25,'Rejestr'!$B:$B,E$10,'Rejestr'!$J:$J,'Listy'!$D$4))</f>
        <v/>
      </c>
      <c r="F25" s="12">
        <f>IF($A25="","",SUMIFS('Rejestr'!$E:$E,'Rejestr'!$C:$C,$A25,'Rejestr'!$B:$B,F$10,'Rejestr'!$J:$J,'Listy'!$D$4))</f>
        <v/>
      </c>
      <c r="G25" s="12">
        <f>IF($A25="","",SUMIFS('Rejestr'!$E:$E,'Rejestr'!$C:$C,$A25,'Rejestr'!$B:$B,G$10,'Rejestr'!$J:$J,'Listy'!$D$4))</f>
        <v/>
      </c>
      <c r="H25" s="12">
        <f>IF($A25="","",SUMIFS('Rejestr'!$E:$E,'Rejestr'!$C:$C,$A25,'Rejestr'!$B:$B,H$10,'Rejestr'!$J:$J,'Listy'!$D$4))</f>
        <v/>
      </c>
      <c r="I25" s="12">
        <f>IF($A25="","",SUMIFS('Rejestr'!$E:$E,'Rejestr'!$C:$C,$A25,'Rejestr'!$B:$B,I$10,'Rejestr'!$J:$J,'Listy'!$D$4))</f>
        <v/>
      </c>
      <c r="J25" s="12">
        <f>IF($A25="","",SUM($B25:$I25))</f>
        <v/>
      </c>
    </row>
    <row r="26">
      <c r="A26" s="15">
        <f>IF('Pracownicy'!$A25="","",'Pracownicy'!$A25)</f>
        <v/>
      </c>
      <c r="B26" s="17">
        <f>IF($A26="","",SUMIFS('Rejestr'!$E:$E,'Rejestr'!$C:$C,$A26,'Rejestr'!$B:$B,B$10,'Rejestr'!$J:$J,'Listy'!$D$4))</f>
        <v/>
      </c>
      <c r="C26" s="17">
        <f>IF($A26="","",SUMIFS('Rejestr'!$E:$E,'Rejestr'!$C:$C,$A26,'Rejestr'!$B:$B,C$10,'Rejestr'!$J:$J,'Listy'!$D$4))</f>
        <v/>
      </c>
      <c r="D26" s="17">
        <f>IF($A26="","",SUMIFS('Rejestr'!$E:$E,'Rejestr'!$C:$C,$A26,'Rejestr'!$B:$B,D$10,'Rejestr'!$J:$J,'Listy'!$D$4))</f>
        <v/>
      </c>
      <c r="E26" s="17">
        <f>IF($A26="","",SUMIFS('Rejestr'!$E:$E,'Rejestr'!$C:$C,$A26,'Rejestr'!$B:$B,E$10,'Rejestr'!$J:$J,'Listy'!$D$4))</f>
        <v/>
      </c>
      <c r="F26" s="17">
        <f>IF($A26="","",SUMIFS('Rejestr'!$E:$E,'Rejestr'!$C:$C,$A26,'Rejestr'!$B:$B,F$10,'Rejestr'!$J:$J,'Listy'!$D$4))</f>
        <v/>
      </c>
      <c r="G26" s="17">
        <f>IF($A26="","",SUMIFS('Rejestr'!$E:$E,'Rejestr'!$C:$C,$A26,'Rejestr'!$B:$B,G$10,'Rejestr'!$J:$J,'Listy'!$D$4))</f>
        <v/>
      </c>
      <c r="H26" s="17">
        <f>IF($A26="","",SUMIFS('Rejestr'!$E:$E,'Rejestr'!$C:$C,$A26,'Rejestr'!$B:$B,H$10,'Rejestr'!$J:$J,'Listy'!$D$4))</f>
        <v/>
      </c>
      <c r="I26" s="17">
        <f>IF($A26="","",SUMIFS('Rejestr'!$E:$E,'Rejestr'!$C:$C,$A26,'Rejestr'!$B:$B,I$10,'Rejestr'!$J:$J,'Listy'!$D$4))</f>
        <v/>
      </c>
      <c r="J26" s="17">
        <f>IF($A26="","",SUM($B26:$I26))</f>
        <v/>
      </c>
    </row>
  </sheetData>
  <conditionalFormatting sqref="B11:I26">
    <cfRule type="expression" priority="1" dxfId="1">
      <formula>AND($A11&lt;&gt;"",B11&gt;=8)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8" customWidth="1" min="3" max="3"/>
    <col width="12" customWidth="1" min="4" max="4"/>
  </cols>
  <sheetData>
    <row r="1" ht="26" customHeight="1">
      <c r="A1" s="1" t="inlineStr">
        <is>
          <t>OVERIX · Rejestr nadgodzin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Rodzaj dodatku</t>
        </is>
      </c>
      <c r="B2" s="9" t="inlineStr">
        <is>
          <t>Mnożnik</t>
        </is>
      </c>
      <c r="C2" s="9" t="inlineStr">
        <is>
          <t>Przyczyna</t>
        </is>
      </c>
      <c r="D2" s="9" t="inlineStr">
        <is>
          <t>Status</t>
        </is>
      </c>
    </row>
    <row r="3">
      <c r="A3" s="10" t="inlineStr">
        <is>
          <t>Dodatek 50%</t>
        </is>
      </c>
      <c r="B3" s="22" t="n">
        <v>1.5</v>
      </c>
      <c r="C3" s="10" t="inlineStr">
        <is>
          <t>Termin</t>
        </is>
      </c>
      <c r="D3" s="10" t="inlineStr">
        <is>
          <t>Oczekuje</t>
        </is>
      </c>
    </row>
    <row r="4">
      <c r="A4" s="15" t="inlineStr">
        <is>
          <t>Dodatek 100%</t>
        </is>
      </c>
      <c r="B4" s="24" t="n">
        <v>2</v>
      </c>
      <c r="C4" s="15" t="inlineStr">
        <is>
          <t>Zastępstwo</t>
        </is>
      </c>
      <c r="D4" s="15" t="inlineStr">
        <is>
          <t>Zatwierdzone</t>
        </is>
      </c>
    </row>
    <row r="5">
      <c r="A5" s="10" t="inlineStr">
        <is>
          <t>Bez dodatku</t>
        </is>
      </c>
      <c r="B5" s="22" t="n">
        <v>1</v>
      </c>
      <c r="C5" s="10" t="inlineStr">
        <is>
          <t>Szczyt zamówień</t>
        </is>
      </c>
      <c r="D5" s="10" t="inlineStr">
        <is>
          <t>Odrzucone</t>
        </is>
      </c>
    </row>
    <row r="6">
      <c r="A6" s="15" t="n"/>
      <c r="B6" s="24" t="n"/>
      <c r="C6" s="15" t="inlineStr">
        <is>
          <t>Awaria</t>
        </is>
      </c>
      <c r="D6" s="15" t="n"/>
    </row>
    <row r="7">
      <c r="A7" s="10" t="n"/>
      <c r="B7" s="22" t="n"/>
      <c r="C7" s="10" t="inlineStr">
        <is>
          <t>Inne</t>
        </is>
      </c>
      <c r="D7" s="10" t="n"/>
    </row>
    <row r="8"/>
    <row r="9">
      <c r="A9" s="27" t="inlineStr">
        <is>
          <t>Ustaw mnożniki z umów lub obowiązujących zasad: wszystkie kwoty się do nich dostosują.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2026-10-25T19:43:05Z</dcterms:created>
  <dcterms:modified xsi:type="dcterms:W3CDTF">2026-10-25T19:43:05Z</dcterms:modified>
</cp:coreProperties>
</file>